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yacc\Documents\AG Chair\"/>
    </mc:Choice>
  </mc:AlternateContent>
  <bookViews>
    <workbookView xWindow="0" yWindow="0" windowWidth="19368" windowHeight="9192" firstSheet="5" activeTab="8"/>
  </bookViews>
  <sheets>
    <sheet name="Test Summary" sheetId="8" r:id="rId1"/>
    <sheet name="Atomic Test Results" sheetId="7" r:id="rId2"/>
    <sheet name="WCAG 2.1" sheetId="1" r:id="rId3"/>
    <sheet name="2 Level to Functional Needs" sheetId="11" r:id="rId4"/>
    <sheet name="2 Level Normalization on SC" sheetId="2" r:id="rId5"/>
    <sheet name="2 Level with Clear Mapping" sheetId="6" r:id="rId6"/>
    <sheet name="3 Level Normalization" sheetId="3" r:id="rId7"/>
    <sheet name="Contextual Test Results" sheetId="12" r:id="rId8"/>
    <sheet name="Adjectival" sheetId="4" r:id="rId9"/>
    <sheet name="Holistic Test Results" sheetId="13" r:id="rId10"/>
    <sheet name="Mapping Reference" sheetId="10" state="hidden" r:id="rId11"/>
    <sheet name="Drop Down Lists" sheetId="9" state="hidden" r:id="rId12"/>
  </sheets>
  <definedNames>
    <definedName name="RowTitleSummary">'Test Summary'!$A$1</definedName>
    <definedName name="Title_Atomic_Tests">'Atomic Test Results'!$A$1</definedName>
    <definedName name="Title_Contextual">'Contextual Test Results'!$A$1</definedName>
    <definedName name="Title_Holistic">'Holistic Test Results'!$A$1</definedName>
    <definedName name="Title_WCAG_2.1_Results">'WCAG 2.1'!$A$1</definedName>
    <definedName name="TitleAdjectival.A1.D52.1">Adjectival!$A$1</definedName>
    <definedName name="TitleAdjectivalFinalReporting.F1.G14.1">Adjectival!$F$1</definedName>
    <definedName name="TitleFinalReporting.E1.F18">'2 Level to Functional Needs'!$E$1</definedName>
    <definedName name="TitleGuidelines.A1.C15.1">'2 Level to Functional Needs'!$A$1</definedName>
    <definedName name="TitleSC2Level.A1.C50.1">'2 Level Normalization on SC'!$A$1</definedName>
    <definedName name="TitleSC2LevelMapping.A1.C52.1">'2 Level with Clear Mapping'!$A$1</definedName>
    <definedName name="TitleSC3Level.A1.C52.1">'3 Level Normalization'!$A$1</definedName>
    <definedName name="TitleSC3LevelFinalReporting.H1.I14.1">'3 Level Normalization'!$H$1</definedName>
    <definedName name="TitleSC3LevelGuidelines.E1.F16.1">'3 Level Normalization'!$E$1</definedName>
    <definedName name="TitleSCFinalReporting.E1.F14.1">'2 Level Normalization on SC'!$E$1</definedName>
    <definedName name="TitleSCMappingFinalReport.E1.F14.1">'2 Level with Clear Mapping'!$E$1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2" l="1"/>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2" i="12"/>
  <c r="B10" i="13"/>
  <c r="E32" i="12" l="1"/>
  <c r="J3" i="7" l="1"/>
  <c r="J4" i="7"/>
  <c r="J5" i="7"/>
  <c r="J6" i="7"/>
  <c r="J7" i="7"/>
  <c r="J8" i="7"/>
  <c r="J9" i="7"/>
  <c r="J10" i="7"/>
  <c r="J11" i="7"/>
  <c r="J12" i="7"/>
  <c r="J13" i="7"/>
  <c r="B5" i="2" s="1"/>
  <c r="J14" i="7"/>
  <c r="B6" i="1" s="1"/>
  <c r="J15" i="7"/>
  <c r="J16" i="7"/>
  <c r="J17" i="7"/>
  <c r="J18" i="7"/>
  <c r="J19" i="7"/>
  <c r="J20" i="7"/>
  <c r="B9" i="2" s="1"/>
  <c r="J21" i="7"/>
  <c r="B10" i="1" s="1"/>
  <c r="J23" i="7"/>
  <c r="J24" i="7"/>
  <c r="J25" i="7"/>
  <c r="J26" i="7"/>
  <c r="B13" i="2" s="1"/>
  <c r="J27" i="7"/>
  <c r="J28" i="7"/>
  <c r="J29" i="7"/>
  <c r="J30" i="7"/>
  <c r="J31" i="7"/>
  <c r="B17" i="2" s="1"/>
  <c r="J32" i="7"/>
  <c r="J33" i="7"/>
  <c r="J34" i="7"/>
  <c r="J35" i="7"/>
  <c r="J36" i="7"/>
  <c r="J37" i="7"/>
  <c r="J38" i="7"/>
  <c r="J39" i="7"/>
  <c r="J40" i="7"/>
  <c r="J41" i="7"/>
  <c r="J42" i="7"/>
  <c r="J43" i="7"/>
  <c r="B23" i="2" s="1"/>
  <c r="J44" i="7"/>
  <c r="J45" i="7"/>
  <c r="B25" i="1" s="1"/>
  <c r="J46" i="7"/>
  <c r="J47" i="7"/>
  <c r="J48" i="7"/>
  <c r="B28" i="1" s="1"/>
  <c r="J49" i="7"/>
  <c r="B29" i="1" s="1"/>
  <c r="J50" i="7"/>
  <c r="B30" i="2" s="1"/>
  <c r="J51" i="7"/>
  <c r="B31" i="1" s="1"/>
  <c r="J52" i="7"/>
  <c r="B32" i="2" s="1"/>
  <c r="J53" i="7"/>
  <c r="J54" i="7"/>
  <c r="B36" i="6" s="1"/>
  <c r="J55" i="7"/>
  <c r="J56" i="7"/>
  <c r="B36" i="1" s="1"/>
  <c r="J57" i="7"/>
  <c r="B37" i="1" s="1"/>
  <c r="J58" i="7"/>
  <c r="J59" i="7"/>
  <c r="J60" i="7"/>
  <c r="J61" i="7"/>
  <c r="J62" i="7"/>
  <c r="J63" i="7"/>
  <c r="J64" i="7"/>
  <c r="B41" i="1" s="1"/>
  <c r="J65" i="7"/>
  <c r="J66" i="7"/>
  <c r="B43" i="1" s="1"/>
  <c r="J67" i="7"/>
  <c r="B44" i="2" s="1"/>
  <c r="J68" i="7"/>
  <c r="B45" i="2" s="1"/>
  <c r="J69" i="7"/>
  <c r="B46" i="1" s="1"/>
  <c r="J70" i="7"/>
  <c r="J71" i="7"/>
  <c r="J72" i="7"/>
  <c r="B48" i="1" s="1"/>
  <c r="J73" i="7"/>
  <c r="J74" i="7"/>
  <c r="J75" i="7"/>
  <c r="B50" i="1" s="1"/>
  <c r="J2" i="7"/>
  <c r="B12" i="11" l="1"/>
  <c r="B42" i="2"/>
  <c r="B7" i="11"/>
  <c r="B6" i="11"/>
  <c r="B14" i="2"/>
  <c r="B9" i="11"/>
  <c r="B4" i="11"/>
  <c r="B27" i="2"/>
  <c r="F2" i="2" s="1"/>
  <c r="B11" i="11"/>
  <c r="F2" i="11" s="1"/>
  <c r="B11" i="2"/>
  <c r="B2" i="11"/>
  <c r="B26" i="1"/>
  <c r="B10" i="11"/>
  <c r="B14" i="11"/>
  <c r="B3" i="11"/>
  <c r="B33" i="2"/>
  <c r="B35" i="4"/>
  <c r="C35" i="4" s="1"/>
  <c r="B35" i="3"/>
  <c r="B35" i="6"/>
  <c r="B33" i="1"/>
  <c r="B15" i="11"/>
  <c r="B13" i="11"/>
  <c r="B24" i="2"/>
  <c r="B8" i="11"/>
  <c r="B15" i="2"/>
  <c r="B5" i="11"/>
  <c r="B20" i="6"/>
  <c r="B18" i="2"/>
  <c r="B18" i="1"/>
  <c r="B20" i="4"/>
  <c r="C20" i="4" s="1"/>
  <c r="B20" i="3"/>
  <c r="B12" i="2"/>
  <c r="B21" i="2"/>
  <c r="B49" i="2"/>
  <c r="B4" i="2"/>
  <c r="B40" i="1"/>
  <c r="B19" i="2"/>
  <c r="B8" i="2"/>
  <c r="B11" i="1"/>
  <c r="B31" i="2"/>
  <c r="B15" i="1"/>
  <c r="B44" i="1"/>
  <c r="B39" i="2"/>
  <c r="B19" i="1"/>
  <c r="B6" i="2"/>
  <c r="B23" i="1"/>
  <c r="B38" i="1"/>
  <c r="B16" i="2"/>
  <c r="B20" i="2"/>
  <c r="B5" i="6"/>
  <c r="B5" i="4"/>
  <c r="C5" i="4" s="1"/>
  <c r="B5" i="3"/>
  <c r="B4" i="1"/>
  <c r="B12" i="1"/>
  <c r="B20" i="1"/>
  <c r="B24" i="1"/>
  <c r="B32" i="1"/>
  <c r="B28" i="2"/>
  <c r="B37" i="2"/>
  <c r="B43" i="3"/>
  <c r="B43" i="4"/>
  <c r="C43" i="4" s="1"/>
  <c r="B43" i="6"/>
  <c r="B22" i="4"/>
  <c r="C22" i="4" s="1"/>
  <c r="B22" i="3"/>
  <c r="B22" i="6"/>
  <c r="B3" i="1"/>
  <c r="B37" i="4"/>
  <c r="C37" i="4" s="1"/>
  <c r="B37" i="3"/>
  <c r="B37" i="6"/>
  <c r="B36" i="3"/>
  <c r="B36" i="4"/>
  <c r="C36" i="4" s="1"/>
  <c r="B5" i="1"/>
  <c r="B13" i="1"/>
  <c r="B21" i="1"/>
  <c r="B34" i="1"/>
  <c r="B42" i="1"/>
  <c r="B38" i="2"/>
  <c r="B46" i="2"/>
  <c r="B24" i="3"/>
  <c r="B24" i="4"/>
  <c r="C24" i="4" s="1"/>
  <c r="B24" i="6"/>
  <c r="B15" i="3"/>
  <c r="B15" i="4"/>
  <c r="C15" i="4" s="1"/>
  <c r="B15" i="6"/>
  <c r="B42" i="4"/>
  <c r="C42" i="4" s="1"/>
  <c r="B42" i="3"/>
  <c r="B42" i="6"/>
  <c r="B21" i="4"/>
  <c r="C21" i="4" s="1"/>
  <c r="B21" i="3"/>
  <c r="B21" i="6"/>
  <c r="B29" i="4"/>
  <c r="C29" i="4" s="1"/>
  <c r="G2" i="4" s="1"/>
  <c r="B29" i="3"/>
  <c r="F10" i="3" s="1"/>
  <c r="I2" i="3" s="1"/>
  <c r="B29" i="6"/>
  <c r="F2" i="6" s="1"/>
  <c r="B9" i="4"/>
  <c r="C9" i="4" s="1"/>
  <c r="B9" i="3"/>
  <c r="B9" i="6"/>
  <c r="B22" i="2"/>
  <c r="B47" i="3"/>
  <c r="B47" i="4"/>
  <c r="C47" i="4" s="1"/>
  <c r="B47" i="6"/>
  <c r="B23" i="3"/>
  <c r="B23" i="4"/>
  <c r="C23" i="4" s="1"/>
  <c r="B23" i="6"/>
  <c r="B13" i="4"/>
  <c r="C13" i="4" s="1"/>
  <c r="B13" i="3"/>
  <c r="B13" i="6"/>
  <c r="B7" i="1"/>
  <c r="B7" i="2"/>
  <c r="B40" i="2"/>
  <c r="B48" i="2"/>
  <c r="B52" i="4"/>
  <c r="C52" i="4" s="1"/>
  <c r="B52" i="3"/>
  <c r="B52" i="6"/>
  <c r="B46" i="4"/>
  <c r="C46" i="4" s="1"/>
  <c r="B46" i="3"/>
  <c r="B46" i="6"/>
  <c r="B27" i="3"/>
  <c r="B27" i="4"/>
  <c r="C27" i="4" s="1"/>
  <c r="B27" i="6"/>
  <c r="B12" i="3"/>
  <c r="B12" i="4"/>
  <c r="C12" i="4" s="1"/>
  <c r="B12" i="6"/>
  <c r="B7" i="3"/>
  <c r="B7" i="4"/>
  <c r="C7" i="4" s="1"/>
  <c r="B7" i="6"/>
  <c r="B3" i="3"/>
  <c r="F3" i="3" s="1"/>
  <c r="B3" i="6"/>
  <c r="B3" i="4"/>
  <c r="C3" i="4" s="1"/>
  <c r="B8" i="1"/>
  <c r="B16" i="1"/>
  <c r="B49" i="1"/>
  <c r="B45" i="1"/>
  <c r="B41" i="2"/>
  <c r="B38" i="4"/>
  <c r="C38" i="4" s="1"/>
  <c r="B38" i="3"/>
  <c r="B38" i="6"/>
  <c r="B16" i="3"/>
  <c r="B16" i="4"/>
  <c r="C16" i="4" s="1"/>
  <c r="B16" i="6"/>
  <c r="B3" i="2"/>
  <c r="B30" i="4"/>
  <c r="C30" i="4" s="1"/>
  <c r="B30" i="3"/>
  <c r="B30" i="6"/>
  <c r="B9" i="1"/>
  <c r="B17" i="1"/>
  <c r="B25" i="2"/>
  <c r="B34" i="2"/>
  <c r="B50" i="2"/>
  <c r="B50" i="4"/>
  <c r="C50" i="4" s="1"/>
  <c r="B50" i="3"/>
  <c r="B50" i="6"/>
  <c r="B32" i="4"/>
  <c r="C32" i="4" s="1"/>
  <c r="B32" i="3"/>
  <c r="B32" i="6"/>
  <c r="B36" i="2"/>
  <c r="B31" i="3"/>
  <c r="B31" i="4"/>
  <c r="C31" i="4" s="1"/>
  <c r="B31" i="6"/>
  <c r="B29" i="2"/>
  <c r="B10" i="4"/>
  <c r="C10" i="4" s="1"/>
  <c r="B10" i="3"/>
  <c r="B10" i="6"/>
  <c r="B49" i="4"/>
  <c r="C49" i="4" s="1"/>
  <c r="B49" i="3"/>
  <c r="B49" i="6"/>
  <c r="B48" i="3"/>
  <c r="B48" i="4"/>
  <c r="C48" i="4" s="1"/>
  <c r="B48" i="6"/>
  <c r="B14" i="4"/>
  <c r="C14" i="4" s="1"/>
  <c r="B14" i="3"/>
  <c r="B14" i="6"/>
  <c r="B4" i="6"/>
  <c r="B4" i="3"/>
  <c r="F4" i="3" s="1"/>
  <c r="B4" i="4"/>
  <c r="C4" i="4" s="1"/>
  <c r="B14" i="1"/>
  <c r="B22" i="1"/>
  <c r="B35" i="1"/>
  <c r="B47" i="2"/>
  <c r="B41" i="4"/>
  <c r="C41" i="4" s="1"/>
  <c r="B41" i="3"/>
  <c r="B41" i="6"/>
  <c r="B28" i="3"/>
  <c r="B28" i="4"/>
  <c r="C28" i="4" s="1"/>
  <c r="B28" i="6"/>
  <c r="B19" i="4"/>
  <c r="C19" i="4" s="1"/>
  <c r="B19" i="3"/>
  <c r="B19" i="6"/>
  <c r="B8" i="4"/>
  <c r="C8" i="4" s="1"/>
  <c r="B8" i="3"/>
  <c r="B8" i="6"/>
  <c r="B27" i="1"/>
  <c r="B45" i="4"/>
  <c r="C45" i="4" s="1"/>
  <c r="B45" i="3"/>
  <c r="B45" i="6"/>
  <c r="B40" i="3"/>
  <c r="B40" i="4"/>
  <c r="C40" i="4" s="1"/>
  <c r="B40" i="6"/>
  <c r="B34" i="4"/>
  <c r="C34" i="4" s="1"/>
  <c r="B34" i="3"/>
  <c r="B34" i="6"/>
  <c r="B26" i="4"/>
  <c r="C26" i="4" s="1"/>
  <c r="B26" i="3"/>
  <c r="B26" i="6"/>
  <c r="B18" i="4"/>
  <c r="C18" i="4" s="1"/>
  <c r="B18" i="3"/>
  <c r="B18" i="6"/>
  <c r="B11" i="3"/>
  <c r="B11" i="4"/>
  <c r="C11" i="4" s="1"/>
  <c r="B11" i="6"/>
  <c r="B51" i="3"/>
  <c r="B51" i="4"/>
  <c r="C51" i="4" s="1"/>
  <c r="B51" i="6"/>
  <c r="B44" i="3"/>
  <c r="B44" i="4"/>
  <c r="C44" i="4" s="1"/>
  <c r="B44" i="6"/>
  <c r="B39" i="3"/>
  <c r="B39" i="4"/>
  <c r="C39" i="4" s="1"/>
  <c r="B39" i="6"/>
  <c r="B33" i="4"/>
  <c r="C33" i="4" s="1"/>
  <c r="B33" i="3"/>
  <c r="B33" i="6"/>
  <c r="B25" i="4"/>
  <c r="C25" i="4" s="1"/>
  <c r="B25" i="3"/>
  <c r="B25" i="6"/>
  <c r="B17" i="4"/>
  <c r="C17" i="4" s="1"/>
  <c r="B17" i="3"/>
  <c r="B17" i="6"/>
  <c r="B6" i="4"/>
  <c r="C6" i="4" s="1"/>
  <c r="B6" i="3"/>
  <c r="B6" i="6"/>
  <c r="B47" i="1"/>
  <c r="B30" i="1"/>
  <c r="B39" i="1"/>
  <c r="B10" i="2"/>
  <c r="B26" i="2"/>
  <c r="B35" i="2"/>
  <c r="B43" i="2"/>
  <c r="B2" i="4"/>
  <c r="C2" i="4" s="1"/>
  <c r="B2" i="6"/>
  <c r="B2" i="3"/>
  <c r="B2" i="2"/>
  <c r="K75" i="7"/>
  <c r="K3" i="7"/>
  <c r="K4" i="7"/>
  <c r="K5" i="7"/>
  <c r="K6" i="7"/>
  <c r="K7" i="7"/>
  <c r="K8" i="7"/>
  <c r="K9" i="7"/>
  <c r="K10" i="7"/>
  <c r="K11" i="7"/>
  <c r="K12" i="7"/>
  <c r="K13" i="7"/>
  <c r="K14" i="7"/>
  <c r="K15" i="7"/>
  <c r="K16" i="7"/>
  <c r="K17" i="7"/>
  <c r="K18" i="7"/>
  <c r="K19" i="7"/>
  <c r="K20" i="7"/>
  <c r="K21" i="7"/>
  <c r="K23" i="7"/>
  <c r="K24" i="7"/>
  <c r="K25" i="7"/>
  <c r="K26" i="7"/>
  <c r="K32" i="7"/>
  <c r="K33" i="7"/>
  <c r="K34" i="7"/>
  <c r="K35" i="7"/>
  <c r="K36" i="7"/>
  <c r="K37" i="7"/>
  <c r="K38" i="7"/>
  <c r="K39" i="7"/>
  <c r="K40" i="7"/>
  <c r="K27" i="7"/>
  <c r="C9" i="11" s="1"/>
  <c r="K28" i="7"/>
  <c r="C5" i="11" s="1"/>
  <c r="K29" i="7"/>
  <c r="K30" i="7"/>
  <c r="K31" i="7"/>
  <c r="K41" i="7"/>
  <c r="K42" i="7"/>
  <c r="K43" i="7"/>
  <c r="K44" i="7"/>
  <c r="C8" i="11" s="1"/>
  <c r="K45" i="7"/>
  <c r="K46" i="7"/>
  <c r="C10" i="11" s="1"/>
  <c r="K47" i="7"/>
  <c r="C11" i="11" s="1"/>
  <c r="K48" i="7"/>
  <c r="K49" i="7"/>
  <c r="K50" i="7"/>
  <c r="K51" i="7"/>
  <c r="K52" i="7"/>
  <c r="K53" i="7"/>
  <c r="K54" i="7"/>
  <c r="K55" i="7"/>
  <c r="K56" i="7"/>
  <c r="K57" i="7"/>
  <c r="K58" i="7"/>
  <c r="K59" i="7"/>
  <c r="K60" i="7"/>
  <c r="K61" i="7"/>
  <c r="K62" i="7"/>
  <c r="K63" i="7"/>
  <c r="K64" i="7"/>
  <c r="K65" i="7"/>
  <c r="K66" i="7"/>
  <c r="K67" i="7"/>
  <c r="K68" i="7"/>
  <c r="K69" i="7"/>
  <c r="K70" i="7"/>
  <c r="K71" i="7"/>
  <c r="K72" i="7"/>
  <c r="K73" i="7"/>
  <c r="K74" i="7"/>
  <c r="K2" i="7"/>
  <c r="F12" i="11" l="1"/>
  <c r="F5" i="2"/>
  <c r="C13" i="11"/>
  <c r="C15" i="11"/>
  <c r="C12" i="11"/>
  <c r="F4" i="11"/>
  <c r="F8" i="11"/>
  <c r="F3" i="11"/>
  <c r="C7" i="11"/>
  <c r="C6" i="11"/>
  <c r="C14" i="11"/>
  <c r="F7" i="11"/>
  <c r="C2" i="11"/>
  <c r="C3" i="11"/>
  <c r="F9" i="11"/>
  <c r="F10" i="11"/>
  <c r="F6" i="11"/>
  <c r="C35" i="3"/>
  <c r="C33" i="2"/>
  <c r="D35" i="4"/>
  <c r="C35" i="6"/>
  <c r="C4" i="11"/>
  <c r="F5" i="11"/>
  <c r="F11" i="11"/>
  <c r="C18" i="2"/>
  <c r="D20" i="4"/>
  <c r="C20" i="3"/>
  <c r="C20" i="6"/>
  <c r="F16" i="3"/>
  <c r="C26" i="3"/>
  <c r="D26" i="4"/>
  <c r="C24" i="2"/>
  <c r="C26" i="6"/>
  <c r="D11" i="4"/>
  <c r="C11" i="3"/>
  <c r="C11" i="6"/>
  <c r="C9" i="2"/>
  <c r="D34" i="4"/>
  <c r="C34" i="3"/>
  <c r="C32" i="2"/>
  <c r="C34" i="6"/>
  <c r="D25" i="4"/>
  <c r="C25" i="3"/>
  <c r="C23" i="2"/>
  <c r="C25" i="6"/>
  <c r="D45" i="4"/>
  <c r="C45" i="3"/>
  <c r="C43" i="2"/>
  <c r="C45" i="6"/>
  <c r="C21" i="3"/>
  <c r="D21" i="4"/>
  <c r="C21" i="6"/>
  <c r="C19" i="2"/>
  <c r="D52" i="4"/>
  <c r="C52" i="3"/>
  <c r="C52" i="6"/>
  <c r="C50" i="2"/>
  <c r="D44" i="4"/>
  <c r="C44" i="3"/>
  <c r="C44" i="6"/>
  <c r="C42" i="2"/>
  <c r="C50" i="3"/>
  <c r="D50" i="4"/>
  <c r="C48" i="2"/>
  <c r="C50" i="6"/>
  <c r="D10" i="4"/>
  <c r="C10" i="3"/>
  <c r="C10" i="6"/>
  <c r="C8" i="2"/>
  <c r="C5" i="3"/>
  <c r="C5" i="6"/>
  <c r="D5" i="4"/>
  <c r="C39" i="3"/>
  <c r="D39" i="4"/>
  <c r="C39" i="6"/>
  <c r="C37" i="2"/>
  <c r="D6" i="4"/>
  <c r="C6" i="3"/>
  <c r="C6" i="6"/>
  <c r="C4" i="2"/>
  <c r="C38" i="3"/>
  <c r="D38" i="4"/>
  <c r="C38" i="6"/>
  <c r="C36" i="2"/>
  <c r="D15" i="4"/>
  <c r="C15" i="3"/>
  <c r="C13" i="2"/>
  <c r="C15" i="6"/>
  <c r="D49" i="4"/>
  <c r="C49" i="3"/>
  <c r="C47" i="2"/>
  <c r="C49" i="6"/>
  <c r="C42" i="3"/>
  <c r="D42" i="4"/>
  <c r="C40" i="2"/>
  <c r="C42" i="6"/>
  <c r="D36" i="4"/>
  <c r="C36" i="3"/>
  <c r="C36" i="6"/>
  <c r="C34" i="2"/>
  <c r="C30" i="3"/>
  <c r="D30" i="4"/>
  <c r="C28" i="2"/>
  <c r="C30" i="6"/>
  <c r="D19" i="4"/>
  <c r="C19" i="3"/>
  <c r="C19" i="6"/>
  <c r="C17" i="2"/>
  <c r="C32" i="3"/>
  <c r="D32" i="4"/>
  <c r="C30" i="2"/>
  <c r="C32" i="6"/>
  <c r="D37" i="4"/>
  <c r="C37" i="3"/>
  <c r="C35" i="2"/>
  <c r="C37" i="6"/>
  <c r="C23" i="3"/>
  <c r="D23" i="4"/>
  <c r="C21" i="2"/>
  <c r="C23" i="6"/>
  <c r="D48" i="4"/>
  <c r="C48" i="3"/>
  <c r="C46" i="2"/>
  <c r="C48" i="6"/>
  <c r="D29" i="4"/>
  <c r="C29" i="3"/>
  <c r="C27" i="2"/>
  <c r="C29" i="6"/>
  <c r="D14" i="4"/>
  <c r="C14" i="3"/>
  <c r="C12" i="2"/>
  <c r="C14" i="6"/>
  <c r="C9" i="3"/>
  <c r="D9" i="4"/>
  <c r="C9" i="6"/>
  <c r="C7" i="2"/>
  <c r="D4" i="4"/>
  <c r="C4" i="3"/>
  <c r="C4" i="6"/>
  <c r="C3" i="2"/>
  <c r="C40" i="3"/>
  <c r="D40" i="4"/>
  <c r="C38" i="2"/>
  <c r="C40" i="6"/>
  <c r="D47" i="4"/>
  <c r="C47" i="3"/>
  <c r="C45" i="2"/>
  <c r="C47" i="6"/>
  <c r="D41" i="4"/>
  <c r="C41" i="3"/>
  <c r="C41" i="6"/>
  <c r="C39" i="2"/>
  <c r="D28" i="4"/>
  <c r="C28" i="3"/>
  <c r="C28" i="6"/>
  <c r="C26" i="2"/>
  <c r="C18" i="3"/>
  <c r="D18" i="4"/>
  <c r="C16" i="2"/>
  <c r="C18" i="6"/>
  <c r="C13" i="3"/>
  <c r="D13" i="4"/>
  <c r="C13" i="6"/>
  <c r="C11" i="2"/>
  <c r="D8" i="4"/>
  <c r="C8" i="3"/>
  <c r="C8" i="6"/>
  <c r="C6" i="2"/>
  <c r="D16" i="4"/>
  <c r="C16" i="3"/>
  <c r="C16" i="6"/>
  <c r="C14" i="2"/>
  <c r="D51" i="4"/>
  <c r="C51" i="3"/>
  <c r="C51" i="6"/>
  <c r="C49" i="2"/>
  <c r="C33" i="3"/>
  <c r="D33" i="4"/>
  <c r="C31" i="2"/>
  <c r="C33" i="6"/>
  <c r="D43" i="4"/>
  <c r="C43" i="3"/>
  <c r="C43" i="6"/>
  <c r="C41" i="2"/>
  <c r="D31" i="4"/>
  <c r="C31" i="3"/>
  <c r="C31" i="6"/>
  <c r="C29" i="2"/>
  <c r="C46" i="3"/>
  <c r="D46" i="4"/>
  <c r="C44" i="2"/>
  <c r="C46" i="6"/>
  <c r="D27" i="4"/>
  <c r="C27" i="3"/>
  <c r="C27" i="6"/>
  <c r="C25" i="2"/>
  <c r="C17" i="3"/>
  <c r="D17" i="4"/>
  <c r="C15" i="2"/>
  <c r="C17" i="6"/>
  <c r="D22" i="4"/>
  <c r="C22" i="3"/>
  <c r="C20" i="2"/>
  <c r="C22" i="6"/>
  <c r="D12" i="4"/>
  <c r="C12" i="3"/>
  <c r="C10" i="2"/>
  <c r="C12" i="6"/>
  <c r="D7" i="4"/>
  <c r="C7" i="3"/>
  <c r="C7" i="6"/>
  <c r="C5" i="2"/>
  <c r="D3" i="4"/>
  <c r="C3" i="6"/>
  <c r="C3" i="3"/>
  <c r="F6" i="3"/>
  <c r="F13" i="3"/>
  <c r="F10" i="2"/>
  <c r="D24" i="4"/>
  <c r="C24" i="3"/>
  <c r="C24" i="6"/>
  <c r="C22" i="2"/>
  <c r="F9" i="2"/>
  <c r="F12" i="3"/>
  <c r="F11" i="3"/>
  <c r="F9" i="3"/>
  <c r="F8" i="3"/>
  <c r="G7" i="4"/>
  <c r="G6" i="4"/>
  <c r="F10" i="6"/>
  <c r="F9" i="6"/>
  <c r="F14" i="3"/>
  <c r="F5" i="6"/>
  <c r="F5" i="3"/>
  <c r="F7" i="6"/>
  <c r="F6" i="6"/>
  <c r="G5" i="4"/>
  <c r="G10" i="4"/>
  <c r="G9" i="4"/>
  <c r="F15" i="3"/>
  <c r="F7" i="3"/>
  <c r="G4" i="4"/>
  <c r="G12" i="4"/>
  <c r="G3" i="4"/>
  <c r="G11" i="4"/>
  <c r="F4" i="6"/>
  <c r="F3" i="6"/>
  <c r="F12" i="6"/>
  <c r="F11" i="6"/>
  <c r="C2" i="3"/>
  <c r="D2" i="4"/>
  <c r="C2" i="6"/>
  <c r="C2" i="2"/>
  <c r="F6" i="2"/>
  <c r="F11" i="2"/>
  <c r="F7" i="2"/>
  <c r="F12" i="2"/>
  <c r="F3" i="2"/>
  <c r="F4" i="2"/>
  <c r="F2" i="3"/>
  <c r="I12" i="3"/>
  <c r="B2" i="1"/>
  <c r="B51" i="1" s="1"/>
  <c r="I5" i="3" l="1"/>
  <c r="I6" i="3"/>
  <c r="F13" i="11"/>
  <c r="F13" i="2"/>
  <c r="F13" i="6"/>
  <c r="I9" i="3"/>
  <c r="I7" i="3"/>
  <c r="G13" i="4"/>
  <c r="I13" i="3"/>
  <c r="I10" i="3"/>
  <c r="I3" i="3"/>
  <c r="I11" i="3"/>
  <c r="I4" i="3"/>
</calcChain>
</file>

<file path=xl/comments1.xml><?xml version="1.0" encoding="utf-8"?>
<comments xmlns="http://schemas.openxmlformats.org/spreadsheetml/2006/main">
  <authors>
    <author>Rachael Bradley Montgomery</author>
  </authors>
  <commentList>
    <comment ref="E1" authorId="0" shapeId="0">
      <text>
        <r>
          <rPr>
            <b/>
            <sz val="9"/>
            <color indexed="81"/>
            <rFont val="Tahoma"/>
            <family val="2"/>
          </rPr>
          <t>Rachael Bradley Montgomery:</t>
        </r>
        <r>
          <rPr>
            <sz val="9"/>
            <color indexed="81"/>
            <rFont val="Tahoma"/>
            <family val="2"/>
          </rPr>
          <t xml:space="preserve">
Pulled from https://www.section508.gov/content/mapping-wcag-to-fpc plus Essential from Functional Needs Work</t>
        </r>
      </text>
    </comment>
  </commentList>
</comments>
</file>

<file path=xl/comments2.xml><?xml version="1.0" encoding="utf-8"?>
<comments xmlns="http://schemas.openxmlformats.org/spreadsheetml/2006/main">
  <authors>
    <author>Rachael Bradley Montgomery</author>
  </authors>
  <commentList>
    <comment ref="E1" authorId="0" shapeId="0">
      <text>
        <r>
          <rPr>
            <b/>
            <sz val="9"/>
            <color indexed="81"/>
            <rFont val="Tahoma"/>
            <family val="2"/>
          </rPr>
          <t>Rachael Bradley Montgomery:</t>
        </r>
        <r>
          <rPr>
            <sz val="9"/>
            <color indexed="81"/>
            <rFont val="Tahoma"/>
            <family val="2"/>
          </rPr>
          <t xml:space="preserve">
Pulled from https://www.section508.gov/content/mapping-wcag-to-fpc plus Essential from Functional Needs Work</t>
        </r>
      </text>
    </comment>
  </commentList>
</comments>
</file>

<file path=xl/comments3.xml><?xml version="1.0" encoding="utf-8"?>
<comments xmlns="http://schemas.openxmlformats.org/spreadsheetml/2006/main">
  <authors>
    <author>Rachael Bradley Montgomery</author>
  </authors>
  <commentList>
    <comment ref="E1" authorId="0" shapeId="0">
      <text>
        <r>
          <rPr>
            <b/>
            <sz val="9"/>
            <color indexed="81"/>
            <rFont val="Tahoma"/>
            <family val="2"/>
          </rPr>
          <t>Rachael Bradley Montgomery:</t>
        </r>
        <r>
          <rPr>
            <sz val="9"/>
            <color indexed="81"/>
            <rFont val="Tahoma"/>
            <family val="2"/>
          </rPr>
          <t xml:space="preserve">
Pulled from https://www.section508.gov/content/mapping-wcag-to-fpc plus Essential from Functional Needs Work</t>
        </r>
      </text>
    </comment>
  </commentList>
</comments>
</file>

<file path=xl/comments4.xml><?xml version="1.0" encoding="utf-8"?>
<comments xmlns="http://schemas.openxmlformats.org/spreadsheetml/2006/main">
  <authors>
    <author>Rachael Bradley Montgomery</author>
  </authors>
  <commentList>
    <comment ref="H1" authorId="0" shapeId="0">
      <text>
        <r>
          <rPr>
            <b/>
            <sz val="9"/>
            <color indexed="81"/>
            <rFont val="Tahoma"/>
            <family val="2"/>
          </rPr>
          <t>Rachael Bradley Montgomery:</t>
        </r>
        <r>
          <rPr>
            <sz val="9"/>
            <color indexed="81"/>
            <rFont val="Tahoma"/>
            <family val="2"/>
          </rPr>
          <t xml:space="preserve">
Pulled from https://www.section508.gov/content/mapping-wcag-to-fpc plus Essential from Functional Needs Work</t>
        </r>
      </text>
    </comment>
  </commentList>
</comments>
</file>

<file path=xl/comments5.xml><?xml version="1.0" encoding="utf-8"?>
<comments xmlns="http://schemas.openxmlformats.org/spreadsheetml/2006/main">
  <authors>
    <author>Rachael Bradley Montgomery</author>
  </authors>
  <commentList>
    <comment ref="F1" authorId="0" shapeId="0">
      <text>
        <r>
          <rPr>
            <b/>
            <sz val="9"/>
            <color indexed="81"/>
            <rFont val="Tahoma"/>
            <family val="2"/>
          </rPr>
          <t>Rachael Bradley Montgomery:</t>
        </r>
        <r>
          <rPr>
            <sz val="9"/>
            <color indexed="81"/>
            <rFont val="Tahoma"/>
            <family val="2"/>
          </rPr>
          <t xml:space="preserve">
Pulled from https://www.section508.gov/content/mapping-wcag-to-fpc plus Essential from Functional Needs Work</t>
        </r>
      </text>
    </comment>
  </commentList>
</comments>
</file>

<file path=xl/sharedStrings.xml><?xml version="1.0" encoding="utf-8"?>
<sst xmlns="http://schemas.openxmlformats.org/spreadsheetml/2006/main" count="1238" uniqueCount="282">
  <si>
    <t>Scope:</t>
  </si>
  <si>
    <t>Task (If relevant):</t>
  </si>
  <si>
    <t>Passed</t>
  </si>
  <si>
    <t>Failed</t>
  </si>
  <si>
    <t>Not Present</t>
  </si>
  <si>
    <t>2.1 Values</t>
  </si>
  <si>
    <t>Scope Values</t>
  </si>
  <si>
    <t>Path</t>
  </si>
  <si>
    <t>View</t>
  </si>
  <si>
    <t>Content</t>
  </si>
  <si>
    <t>Component</t>
  </si>
  <si>
    <t>Brief Description of Errors Found:</t>
  </si>
  <si>
    <t>Test  *1:M  **include or not when not present</t>
  </si>
  <si>
    <t>Type of Test</t>
  </si>
  <si>
    <t>SC</t>
  </si>
  <si>
    <t>Without Vision</t>
  </si>
  <si>
    <t>Limited Vision</t>
  </si>
  <si>
    <t>Without Color Perception</t>
  </si>
  <si>
    <t>Without Hearing</t>
  </si>
  <si>
    <t>Limited Hearing</t>
  </si>
  <si>
    <t>Without Speech</t>
  </si>
  <si>
    <t>Limited Manipulation</t>
  </si>
  <si>
    <t>Limited Reach and Stregnth</t>
  </si>
  <si>
    <t>Limited Language, Cognitive and Learning Abilities</t>
  </si>
  <si>
    <t>Essential</t>
  </si>
  <si>
    <t>2.X Guideline</t>
  </si>
  <si>
    <t>Image accessible name is descriptive</t>
  </si>
  <si>
    <t>Percent</t>
  </si>
  <si>
    <t>1.1.1 Non-text Content: (Level A)</t>
  </si>
  <si>
    <t>X</t>
  </si>
  <si>
    <t>Text Alternatives</t>
  </si>
  <si>
    <t>Image has non-empty accessible name</t>
  </si>
  <si>
    <t>Image not in the accessibility tree is decorative</t>
  </si>
  <si>
    <t>Time-based media has description</t>
  </si>
  <si>
    <t>Time-based media description is descriptive</t>
  </si>
  <si>
    <t>Adjectival</t>
  </si>
  <si>
    <t>audio element content has text alternative</t>
  </si>
  <si>
    <t>1.2.1 Audio-only and Video-only (Prerecorded): (Level A)</t>
  </si>
  <si>
    <t>Time Based Media</t>
  </si>
  <si>
    <t>audio element text alternative is descriptive</t>
  </si>
  <si>
    <t>video element visual-only content has accessible alternative</t>
  </si>
  <si>
    <t>video element visual-only content accessible alternative is descriptive</t>
  </si>
  <si>
    <t>video element auditory content has accessible alternative</t>
  </si>
  <si>
    <t>1.2.2 Captions (Prerecorded): (Level A)</t>
  </si>
  <si>
    <t>video element auditory content accessible alternative is descriptive</t>
  </si>
  <si>
    <t>video element visual content has accessible alternative</t>
  </si>
  <si>
    <t>1.2.3 Audio Description or Media Alternative (Prerecorded): (Level A)</t>
  </si>
  <si>
    <t>live video element auditory content has accessible alternative</t>
  </si>
  <si>
    <t>1.2.4 Captions (Live): (Level AA)</t>
  </si>
  <si>
    <t>video element visual content has strict accessible alternative</t>
  </si>
  <si>
    <t>1.2.5 Audio Description (Prerecorded): (Level AA)</t>
  </si>
  <si>
    <t>Video element visual content accessible alternative is descriptive</t>
  </si>
  <si>
    <t>Heading has non-empty accessible name *</t>
  </si>
  <si>
    <t>1.3.1 Info and Relationships: (Level A)</t>
  </si>
  <si>
    <t>Adaptable</t>
  </si>
  <si>
    <t>Heading is descriptive  *</t>
  </si>
  <si>
    <t>Headers attribute specified on a cell refers to cells in the same table element</t>
  </si>
  <si>
    <t>Content is always presented In a meaningful sequence</t>
  </si>
  <si>
    <t>1.3.2 Meaningful Sequence: (Level A)</t>
  </si>
  <si>
    <t>Description of content does not rely only on sensory information to be understood</t>
  </si>
  <si>
    <t>Pass/Fail</t>
  </si>
  <si>
    <t>1.3.3 Sensory Characteristics: (Level A)</t>
  </si>
  <si>
    <t>Orientation of the page is not restricted using CSS transform property</t>
  </si>
  <si>
    <t>1.3.4 Orientation: (Level AA)</t>
  </si>
  <si>
    <t>autocomplete attribute has valid value</t>
  </si>
  <si>
    <t>1.3.5 Identify Input Purpose: (Level AA)</t>
  </si>
  <si>
    <t>Input fields collecting information about the user have valid autocomplete value  that describes purpose</t>
  </si>
  <si>
    <t>Content does not use color as the only visual means of conveying information, indicating an action, prompting a response, or distinguishing a visual element.</t>
  </si>
  <si>
    <t>1.4.1 Use of Color: (Level A)</t>
  </si>
  <si>
    <t>Distinguishable</t>
  </si>
  <si>
    <t>meta viewport does not prevent zoom *</t>
  </si>
  <si>
    <t>1.4.10 Reflow: (Level AA)</t>
  </si>
  <si>
    <t>User Interface components have minimum contrast against adjacent color(s)</t>
  </si>
  <si>
    <t>1.4.11 Non-text Contrast: (Level AA)</t>
  </si>
  <si>
    <t>Graphics have minimum contrast against adjacent color(s)</t>
  </si>
  <si>
    <t>Content implemented using markup languages supports increasing the line height (line spacing) to at least 1.5 times the font size</t>
  </si>
  <si>
    <t>1.4.12 Text Spacing: (Level AA)</t>
  </si>
  <si>
    <t>Content implemented using markup languages supports increasing the spacing following paragraphs to at least 2 times the font size;</t>
  </si>
  <si>
    <t>Content implemented using markup languages supports increasing the letter spacing (tracking) to at least 0.12 times the font size;</t>
  </si>
  <si>
    <t>Content implemented using markup languages supports increasing the word spacing to at least 0.16 times the font size.</t>
  </si>
  <si>
    <t>Content that becomes visible and then hidden when receiving and then removing pointer hover or keyboard focus can be dismissed wihtout moving pointer hover or keyboard focus (unless the additional content communicates an input error or does not obscure or replace other content)</t>
  </si>
  <si>
    <t>1.4.13 Content on Hover or Focus: (Level AA)</t>
  </si>
  <si>
    <t>If pointer hover can trigger content that becomes visible and then hidden when receiving and then removing pointer hover or keyboard focus, then the pointer can be moved over the additional content without the additional content disappearing.</t>
  </si>
  <si>
    <t>Content that becomes visible and then hidden when receiving and then removing pointer hover or keyboard focus remains visible until the hover or focus trigger is removed, the user dismisses it, or its information is no longer valid.</t>
  </si>
  <si>
    <t>audio or video avoids automatically playing audio</t>
  </si>
  <si>
    <t>1.4.2 Audio Control: (Level A)</t>
  </si>
  <si>
    <t>Text has minimum contrast</t>
  </si>
  <si>
    <t>1.4.3 Contrast (Minimum): (Level AA)</t>
  </si>
  <si>
    <t>Zoomed text node is not clipped with CSS overflow</t>
  </si>
  <si>
    <t>1.4.4 Resize text: (Level AA)</t>
  </si>
  <si>
    <t>Text is used instead of images of text</t>
  </si>
  <si>
    <t>1.4.5 Images of Text: (Level AA)</t>
  </si>
  <si>
    <t>Scrollable element is keyboard accessible</t>
  </si>
  <si>
    <t>percent</t>
  </si>
  <si>
    <t>2.1.1 Keyboard: (Level A)</t>
  </si>
  <si>
    <t>Keyboard Accessible</t>
  </si>
  <si>
    <t>Focusable elements are keyboard accessible</t>
  </si>
  <si>
    <t>Focusable element has no keyboard trap</t>
  </si>
  <si>
    <t>2.1.2 No Keyboard Trap: (Level A)</t>
  </si>
  <si>
    <t xml:space="preserve">Keyboard shortcuts implemented in content using only letter can be turned off, remapped, or are only active on focus. </t>
  </si>
  <si>
    <t>pass/fail</t>
  </si>
  <si>
    <t>2.1.4 Character Key Shortcuts: (Level A)</t>
  </si>
  <si>
    <t>Time limit set by content can be turned off, adjusted, or extended **</t>
  </si>
  <si>
    <t>2.2.1 Timing Adjustable: (Level A)</t>
  </si>
  <si>
    <t>Enough Time</t>
  </si>
  <si>
    <t>Text content that changes automatically can be paused, stopped or hidden</t>
  </si>
  <si>
    <t>2.2.2 Pause, Stop, Hide: (Level A)</t>
  </si>
  <si>
    <t>No content flashes more than three times in any one second period, or the flash is below the general flash and red flash thresholds. **</t>
  </si>
  <si>
    <t>2.3.1 Three Flashes or Below Threshold: (Level A)</t>
  </si>
  <si>
    <t>Seizures and Physical Reactions</t>
  </si>
  <si>
    <t>Content includes a mechanism  to bypass blocks of content that are repeated on multiple pages.</t>
  </si>
  <si>
    <t>2.4.1 Bypass Blocks: (Level A)</t>
  </si>
  <si>
    <t>Navigable</t>
  </si>
  <si>
    <t>HTML page has title</t>
  </si>
  <si>
    <t>2.4.2 Page Titled: (Level A)</t>
  </si>
  <si>
    <t>Focus order follows sequences and relationships within the content</t>
  </si>
  <si>
    <t>2.4.3 Focus Order: (Level A)</t>
  </si>
  <si>
    <t>Link in context is descriptive</t>
  </si>
  <si>
    <t>2.4.4 Link Purpose (In Context): (Level A)</t>
  </si>
  <si>
    <t>More than one way is available to locate a Web page within a set of Web pages</t>
  </si>
  <si>
    <t>2.4.5 Multiple Ways: (Level AA)</t>
  </si>
  <si>
    <t>2.4.6 Headings and Labels: (Level AA)</t>
  </si>
  <si>
    <t>Form control label is descriptive</t>
  </si>
  <si>
    <t>Focusable element has visible focus</t>
  </si>
  <si>
    <t>2.4.7 Focus Visible: (Level AA)</t>
  </si>
  <si>
    <t>Multipoint or path-based gestures for operation can be operated with a single pointer</t>
  </si>
  <si>
    <t>2.5.1 Pointer Gestures: (Level A)</t>
  </si>
  <si>
    <t>Input Modalities</t>
  </si>
  <si>
    <t>Functionality operated using a single pointer does not execute on the down event, can be undone, or reverses on the up event.</t>
  </si>
  <si>
    <t>2.5.2 Pointer Cancellation: (Level A)</t>
  </si>
  <si>
    <t>Visible label is part of accessible name</t>
  </si>
  <si>
    <t>2.5.3 Label in Name: (Level A)</t>
  </si>
  <si>
    <t>Device motion based changes to the content can also be created from the user interface</t>
  </si>
  <si>
    <t>2.5.4 Motion Actuation: (Level A)</t>
  </si>
  <si>
    <t>Device motion based changes to the content can be disabled</t>
  </si>
  <si>
    <t>pass/Fail</t>
  </si>
  <si>
    <t>HTML page has lang attribute</t>
  </si>
  <si>
    <t>3.1.1 Language of Page: (Level A)</t>
  </si>
  <si>
    <t>Readable</t>
  </si>
  <si>
    <t>HTML page lang attribute has valid language tag</t>
  </si>
  <si>
    <t>Content in language that does not match page language tag has valid language tag</t>
  </si>
  <si>
    <t>3.1.2 Language of Parts: (Level AA)</t>
  </si>
  <si>
    <t>Element with lang attribute has valid language tag</t>
  </si>
  <si>
    <t xml:space="preserve">User interface components do not initiate a change of context when they receive focus </t>
  </si>
  <si>
    <t>3.2.1 On Focus: (Level A)</t>
  </si>
  <si>
    <t>Predictable</t>
  </si>
  <si>
    <t>Changing the setting of any user interface component does not automatically cause a change of context unless the user has been advised of the behavior before using the component.</t>
  </si>
  <si>
    <t>3.2.2 On Input: (Level A)</t>
  </si>
  <si>
    <t>Repeated navigation mechanisms occur in the same relative order each time they are repeated</t>
  </si>
  <si>
    <t>3.2.3 Consistent Navigation: (Level AA)</t>
  </si>
  <si>
    <t>Components that have the same functionality are identified consistently.</t>
  </si>
  <si>
    <t>3.2.4 Consistent Identification: (Level AA)</t>
  </si>
  <si>
    <t>Error message describes invalid form field value</t>
  </si>
  <si>
    <t>3.3.1 Error Identification: (Level A)</t>
  </si>
  <si>
    <t>Input Assistance</t>
  </si>
  <si>
    <t>User inputs have labels or instructions</t>
  </si>
  <si>
    <t>3.3.2 Labels or Instructions: (Level A)</t>
  </si>
  <si>
    <t>Detectable errors are provided for inputs</t>
  </si>
  <si>
    <t>3.3.3 Error Suggestion: (Level AA)</t>
  </si>
  <si>
    <t>Known suggestions are provided for inputs</t>
  </si>
  <si>
    <t>Legal, financial and data transactions can be reversed, checked, or confirmed</t>
  </si>
  <si>
    <t>3.3.4 Error Prevention (Legal, Financial, Data): (Level AA)</t>
  </si>
  <si>
    <t>Attribute is not duplicated</t>
  </si>
  <si>
    <t>4.1.1 Parsing: (Level A)</t>
  </si>
  <si>
    <t>Compatible</t>
  </si>
  <si>
    <t>id attribute value is unique</t>
  </si>
  <si>
    <t>status messages can be programmatically determined</t>
  </si>
  <si>
    <t>4.1.3 Status Messages: (Level AA)</t>
  </si>
  <si>
    <t>Test</t>
  </si>
  <si>
    <t>Heading has non-empty accessible name</t>
  </si>
  <si>
    <t>Heading is descriptive</t>
  </si>
  <si>
    <t>meta viewport does not prevent zoom</t>
  </si>
  <si>
    <t>Time limit set by content can be turned off, adjusted, or extended</t>
  </si>
  <si>
    <t>No content flashes more than three times in any one second period, or the flash is below the general flash and red flash thresholds.</t>
  </si>
  <si>
    <t>Result</t>
  </si>
  <si>
    <t># Failures in Path</t>
  </si>
  <si>
    <t>Total % Passed</t>
  </si>
  <si>
    <t>Adjectival (0%, 25%, 50%, 75%, 100%)</t>
  </si>
  <si>
    <t>View 1 % Passed</t>
  </si>
  <si>
    <t>View 2 % Passed</t>
  </si>
  <si>
    <t>View 3 % Passed</t>
  </si>
  <si>
    <t>Total Failures in Path</t>
  </si>
  <si>
    <t>Level 1</t>
  </si>
  <si>
    <t>Level 2</t>
  </si>
  <si>
    <t>Without Perception of Color</t>
  </si>
  <si>
    <t>Not yet applicable</t>
  </si>
  <si>
    <t>Limited Reach and Strength</t>
  </si>
  <si>
    <t>Limited Language, Cognitie and Learning Abilities</t>
  </si>
  <si>
    <t>Total</t>
  </si>
  <si>
    <t>Failures on Path</t>
  </si>
  <si>
    <t xml:space="preserve">Functional Category </t>
  </si>
  <si>
    <t>1.1.1 Non-text Content: (Level A) - Image</t>
  </si>
  <si>
    <t>1.1.1 Non-text Content: (Level A) - Time Based Media</t>
  </si>
  <si>
    <r>
      <t xml:space="preserve">1.2.1 Audio-only </t>
    </r>
    <r>
      <rPr>
        <strike/>
        <sz val="12"/>
        <color theme="1"/>
        <rFont val="Calibri"/>
        <family val="2"/>
        <scheme val="minor"/>
      </rPr>
      <t xml:space="preserve">and Video-only </t>
    </r>
    <r>
      <rPr>
        <sz val="12"/>
        <color theme="1"/>
        <rFont val="Calibri"/>
        <family val="2"/>
        <scheme val="minor"/>
      </rPr>
      <t>(Prerecorded): (Level A)</t>
    </r>
  </si>
  <si>
    <r>
      <t xml:space="preserve">1.2.1 </t>
    </r>
    <r>
      <rPr>
        <strike/>
        <sz val="12"/>
        <color theme="1"/>
        <rFont val="Calibri"/>
        <family val="2"/>
        <scheme val="minor"/>
      </rPr>
      <t xml:space="preserve">Audio-only and </t>
    </r>
    <r>
      <rPr>
        <sz val="12"/>
        <color theme="1"/>
        <rFont val="Calibri"/>
        <family val="2"/>
        <scheme val="minor"/>
      </rPr>
      <t>Video-only (Prerecorded): (Level A)</t>
    </r>
  </si>
  <si>
    <t>Level 3</t>
  </si>
  <si>
    <t>Guidelines</t>
  </si>
  <si>
    <t>Text Alternatives - Images</t>
  </si>
  <si>
    <t>Text Alternatives - Time Based Media</t>
  </si>
  <si>
    <t>Time Based Media  - Audio</t>
  </si>
  <si>
    <t>Time Based Media - Video</t>
  </si>
  <si>
    <t>Visual</t>
  </si>
  <si>
    <t>Description of content does not rely only on sensory information to be understood (Auditory)</t>
  </si>
  <si>
    <t>Description of content does not rely only on sensory information to be understood (Visual)</t>
  </si>
  <si>
    <t>Auditory</t>
  </si>
  <si>
    <t>Attention</t>
  </si>
  <si>
    <t>Language &amp; Literacy</t>
  </si>
  <si>
    <t>Learning</t>
  </si>
  <si>
    <t>Memory</t>
  </si>
  <si>
    <t>Executive</t>
  </si>
  <si>
    <t>Auditory Alternative</t>
  </si>
  <si>
    <t>Customizable</t>
  </si>
  <si>
    <t>Prevent Errors</t>
  </si>
  <si>
    <t>Reduce Auditory Distractions</t>
  </si>
  <si>
    <t>Reduce Visual Distractions</t>
  </si>
  <si>
    <t>Safe</t>
  </si>
  <si>
    <t>Structured</t>
  </si>
  <si>
    <t>Understandable</t>
  </si>
  <si>
    <t>Visible Navigation</t>
  </si>
  <si>
    <t>Visual Alternative</t>
  </si>
  <si>
    <t>Guideline</t>
  </si>
  <si>
    <t>visual Alternative</t>
  </si>
  <si>
    <t>Reduces Audio Distractions</t>
  </si>
  <si>
    <t>Prevents Errors</t>
  </si>
  <si>
    <t>Reduces Visual Distractions</t>
  </si>
  <si>
    <t>Content that becomes visible and then hidden when receiving and then removing pointer hover or keyboard focus can be dismissed without moving pointer hover or keyboard focus (unless the additional content communicates an input error or does not obscure or replace other content)</t>
  </si>
  <si>
    <t>Motor/Mobility</t>
  </si>
  <si>
    <t>How Many SC Failed?</t>
  </si>
  <si>
    <t>2A Tests</t>
  </si>
  <si>
    <t>Each interactive interface component provides a visual indicator, which conveys its active area and purpose.</t>
  </si>
  <si>
    <t>Alternative text uses plain language (In alt tag or on page)</t>
  </si>
  <si>
    <t>1.2.6 Sign Language (Prerecorded): (Level AAA)</t>
  </si>
  <si>
    <t>1.2.7 Extended Audio Description (Prerecorded): (Level AAA)</t>
  </si>
  <si>
    <t>1.2.8 Media Alternative (Prerecorded): (Level AAA)</t>
  </si>
  <si>
    <t>1.2.9 Audio-only (Live): (Level AAA)</t>
  </si>
  <si>
    <t>1.3.6 Identify Purpose: (Level AAA)</t>
  </si>
  <si>
    <t>1.4.6 Contrast (Enhanced): (Level AAA)</t>
  </si>
  <si>
    <t>1.4.7 Low or No Background Audio: (Level AAA)</t>
  </si>
  <si>
    <t>1.4.8 Visual Presentation: (Level AAA)</t>
  </si>
  <si>
    <t>1.4.9 Images of Text (No Exception): (Level AAA)</t>
  </si>
  <si>
    <t>2.1.3 Keyboard (No Exception): (Level AAA)</t>
  </si>
  <si>
    <t>2.2.3 No Timing: (Level AAA)</t>
  </si>
  <si>
    <t>2.2.4 Interruptions: (Level AAA)</t>
  </si>
  <si>
    <t>2.2.5 Re-authenticating: (Level AAA)</t>
  </si>
  <si>
    <t>2.2.6 Timeouts: (Level AAA)</t>
  </si>
  <si>
    <t>2.3.2 Three Flashes: (Level AAA)</t>
  </si>
  <si>
    <t>2.3.3 Animation from Interactions: (Level AAA)</t>
  </si>
  <si>
    <t>2.4.8 Location: (Level AAA)</t>
  </si>
  <si>
    <t>2.4.9 Link Purpose (Link Only): (Level AAA)</t>
  </si>
  <si>
    <t>2.4.10 Section Headings: (Level AAA)</t>
  </si>
  <si>
    <t>2.5.5 Target Size: (Level AAA)</t>
  </si>
  <si>
    <t>2.5.6 Concurrent Input Mechanisms: (Level AAA)</t>
  </si>
  <si>
    <t>3.1.3 Unusual Words: (Level AAA)</t>
  </si>
  <si>
    <t>3.1.4 Abbreviations: (Level AAA)</t>
  </si>
  <si>
    <t>3.1.5 Reading Level: (Level AAA)</t>
  </si>
  <si>
    <t>3.1.6 Pronunciation: (Level AAA)</t>
  </si>
  <si>
    <t>3.2.5 Change on Request: (Level AAA)</t>
  </si>
  <si>
    <t>3.3.5 Help: (Level AAA)</t>
  </si>
  <si>
    <t>3.3.6 Error Prevention (All): (Level AAA)</t>
  </si>
  <si>
    <t>View 1% Passed</t>
  </si>
  <si>
    <t>2B Usability Tests</t>
  </si>
  <si>
    <t>Headings help users with limited cognition quickly orient to content and complete tasks</t>
  </si>
  <si>
    <t>Headings help screen reader users quickly navigate content</t>
  </si>
  <si>
    <t>Alternative text helps screen reader users understand content and complete tasks</t>
  </si>
  <si>
    <t>Users with limited vision can read text</t>
  </si>
  <si>
    <t>Users with limited cognition can identify controls</t>
  </si>
  <si>
    <t>Users with limited cognition understand and can use the content</t>
  </si>
  <si>
    <t>Users with dyscalculia understand and can use the content</t>
  </si>
  <si>
    <t>The content passes an editorial review of content against plain language standards</t>
  </si>
  <si>
    <t>Path % Passed</t>
  </si>
  <si>
    <t>Contextual Results</t>
  </si>
  <si>
    <t>Holistic</t>
  </si>
  <si>
    <t>Final Rating</t>
  </si>
  <si>
    <t>Level 1 Rating</t>
  </si>
  <si>
    <r>
      <t xml:space="preserve">Scoring Rules:
</t>
    </r>
    <r>
      <rPr>
        <sz val="12"/>
        <color theme="1"/>
        <rFont val="Calibri"/>
        <family val="2"/>
        <scheme val="minor"/>
      </rPr>
      <t>Inaccessible: Less than 90% or any failures in path
Minimally Conformant: 
90-99% atomic tests and no failures in path for path based conformance 
100% atomic tests for view, component, and content based conformance
Substantially Conformant: 90% of Atomic tests and 90% either Contextual or Holistic tests  (Path)
Bronze: 100% Atomic tests (Path)
Silver: Bronze and 90% either Contextual or Holistic tests (Path) 
Gold: Bronze and 90% of both Contextual and Holistic tests (Path)</t>
    </r>
  </si>
  <si>
    <t>Instructions:</t>
  </si>
  <si>
    <t>Fill in the % for the Atomic tests. These are not all expected tests but provide some common 2.x type tests to work from. This workbook will allow you to score up to 3 views.  For items that do not apply, add a 0 to the # of Failures column and leave the % blank. After you have completed the Atomic Test Results sheet you can view the results of various variations on the other sheets. You will have to manually score the final rating. You can add notes about the scope you are testing as well as the Task and a brief description of errors found below.</t>
  </si>
  <si>
    <t>Final %</t>
  </si>
  <si>
    <t>Atomic</t>
  </si>
  <si>
    <t>A 2nd table starts in E1</t>
  </si>
  <si>
    <t>A 2nd table starts in F1</t>
  </si>
  <si>
    <t>A 3nd table starts in H1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</si>
</sst>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2"/>
      <color rgb="FF333333"/>
      <name val="Calibri"/>
      <family val="2"/>
      <scheme val="minor"/>
    </font>
    <font>
      <sz val="8"/>
      <color rgb="FF333333"/>
      <name val="Verdana"/>
      <family val="2"/>
    </font>
    <font>
      <sz val="11"/>
      <name val="Calibri"/>
      <family val="2"/>
      <scheme val="minor"/>
    </font>
    <font>
      <sz val="12"/>
      <color theme="1"/>
      <name val="Calibri"/>
      <family val="2"/>
      <scheme val="minor"/>
    </font>
    <font>
      <sz val="9"/>
      <color rgb="FF1D1D1D"/>
      <name val="Noto Sans"/>
      <family val="2"/>
    </font>
    <font>
      <b/>
      <sz val="12"/>
      <color theme="1"/>
      <name val="Calibri"/>
      <family val="2"/>
      <scheme val="minor"/>
    </font>
    <font>
      <b/>
      <sz val="9"/>
      <color indexed="81"/>
      <name val="Tahoma"/>
      <family val="2"/>
    </font>
    <font>
      <sz val="9"/>
      <color indexed="81"/>
      <name val="Tahoma"/>
      <family val="2"/>
    </font>
    <font>
      <strike/>
      <sz val="12"/>
      <color theme="1"/>
      <name val="Calibri"/>
      <family val="2"/>
      <scheme val="minor"/>
    </font>
    <font>
      <sz val="12"/>
      <color rgb="FF3F3F3F"/>
      <name val="Calibri"/>
      <family val="2"/>
      <scheme val="minor"/>
    </font>
    <font>
      <b/>
      <sz val="14"/>
      <name val="Calibri"/>
      <family val="2"/>
      <scheme val="minor"/>
    </font>
    <font>
      <sz val="9"/>
      <name val="Noto Sans"/>
      <family val="2"/>
    </font>
    <font>
      <b/>
      <sz val="12"/>
      <color rgb="FF333333"/>
      <name val="Calibri"/>
      <family val="2"/>
      <scheme val="minor"/>
    </font>
    <font>
      <sz val="11"/>
      <color rgb="FF333333"/>
      <name val="Arial"/>
      <family val="2"/>
    </font>
    <font>
      <sz val="11"/>
      <color rgb="FF333333"/>
      <name val="Calibri"/>
      <family val="2"/>
      <scheme val="minor"/>
    </font>
    <font>
      <sz val="11"/>
      <color rgb="FF000000"/>
      <name val="Calibri"/>
      <family val="2"/>
      <scheme val="minor"/>
    </font>
    <font>
      <b/>
      <sz val="11"/>
      <color rgb="FF333333"/>
      <name val="Calibri"/>
      <family val="2"/>
      <scheme val="minor"/>
    </font>
    <font>
      <sz val="11"/>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94">
    <xf numFmtId="0" fontId="0" fillId="0" borderId="0" xfId="0"/>
    <xf numFmtId="0" fontId="1" fillId="0" borderId="0" xfId="0" applyFont="1"/>
    <xf numFmtId="0" fontId="2" fillId="2" borderId="1" xfId="0" applyFont="1" applyFill="1" applyBorder="1" applyAlignment="1">
      <alignment wrapText="1"/>
    </xf>
    <xf numFmtId="0" fontId="2" fillId="2" borderId="1" xfId="0" applyFont="1" applyFill="1" applyBorder="1"/>
    <xf numFmtId="0" fontId="1" fillId="2" borderId="1" xfId="0" applyFont="1" applyFill="1" applyBorder="1"/>
    <xf numFmtId="0" fontId="2" fillId="0" borderId="0" xfId="0" applyFont="1"/>
    <xf numFmtId="0" fontId="3" fillId="0" borderId="1" xfId="1" applyBorder="1" applyAlignment="1">
      <alignment vertical="center" wrapText="1"/>
    </xf>
    <xf numFmtId="0" fontId="0" fillId="0" borderId="1" xfId="0" applyFill="1" applyBorder="1"/>
    <xf numFmtId="0" fontId="4" fillId="0" borderId="1" xfId="0" applyFont="1" applyFill="1" applyBorder="1" applyAlignment="1">
      <alignment horizontal="left"/>
    </xf>
    <xf numFmtId="0" fontId="5" fillId="0" borderId="1" xfId="0" applyFont="1" applyFill="1" applyBorder="1" applyAlignment="1">
      <alignment horizontal="center" vertical="center" wrapText="1"/>
    </xf>
    <xf numFmtId="0" fontId="0" fillId="0" borderId="1" xfId="0" applyBorder="1"/>
    <xf numFmtId="0" fontId="6" fillId="0" borderId="1" xfId="1" applyFont="1" applyBorder="1" applyAlignment="1">
      <alignment vertical="center" wrapText="1"/>
    </xf>
    <xf numFmtId="0" fontId="4" fillId="3" borderId="1" xfId="0" applyFont="1" applyFill="1" applyBorder="1" applyAlignment="1">
      <alignment horizontal="left"/>
    </xf>
    <xf numFmtId="0" fontId="7" fillId="0" borderId="1" xfId="0" applyFont="1" applyFill="1" applyBorder="1" applyAlignment="1">
      <alignment horizontal="left"/>
    </xf>
    <xf numFmtId="0" fontId="0" fillId="0" borderId="1" xfId="0" applyFill="1" applyBorder="1" applyAlignment="1">
      <alignment wrapText="1"/>
    </xf>
    <xf numFmtId="0" fontId="8" fillId="0" borderId="1" xfId="0" applyFont="1" applyBorder="1" applyAlignment="1">
      <alignment wrapText="1"/>
    </xf>
    <xf numFmtId="0" fontId="8" fillId="0" borderId="1" xfId="0" applyFont="1" applyBorder="1"/>
    <xf numFmtId="0" fontId="0" fillId="0" borderId="1" xfId="0" applyFill="1" applyBorder="1" applyAlignment="1">
      <alignment horizontal="center" vertical="center"/>
    </xf>
    <xf numFmtId="0" fontId="0" fillId="0" borderId="0" xfId="0" applyAlignment="1">
      <alignment wrapText="1"/>
    </xf>
    <xf numFmtId="0" fontId="0" fillId="0" borderId="0" xfId="0" applyFill="1"/>
    <xf numFmtId="0" fontId="1" fillId="2" borderId="0" xfId="0" applyFont="1" applyFill="1" applyAlignment="1">
      <alignment horizontal="right"/>
    </xf>
    <xf numFmtId="0" fontId="9" fillId="2" borderId="1" xfId="0" applyFont="1" applyFill="1" applyBorder="1" applyAlignment="1">
      <alignment horizontal="left"/>
    </xf>
    <xf numFmtId="9" fontId="7" fillId="4" borderId="1" xfId="0" applyNumberFormat="1" applyFont="1" applyFill="1" applyBorder="1" applyAlignment="1">
      <alignment horizontal="left"/>
    </xf>
    <xf numFmtId="0" fontId="7" fillId="4" borderId="1"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7" fillId="0" borderId="7" xfId="0" applyFont="1" applyBorder="1" applyAlignment="1">
      <alignment horizontal="left"/>
    </xf>
    <xf numFmtId="0" fontId="2" fillId="2" borderId="2" xfId="0" applyFont="1" applyFill="1" applyBorder="1"/>
    <xf numFmtId="0" fontId="0" fillId="0" borderId="2" xfId="0" applyFill="1" applyBorder="1"/>
    <xf numFmtId="9" fontId="7" fillId="0" borderId="6" xfId="0" applyNumberFormat="1" applyFont="1" applyBorder="1" applyAlignment="1">
      <alignment horizontal="left"/>
    </xf>
    <xf numFmtId="0" fontId="4" fillId="5" borderId="1" xfId="0" applyFont="1" applyFill="1" applyBorder="1" applyAlignment="1">
      <alignment horizontal="left"/>
    </xf>
    <xf numFmtId="0" fontId="7" fillId="5" borderId="1" xfId="0" applyFont="1" applyFill="1" applyBorder="1" applyAlignment="1">
      <alignment horizontal="left"/>
    </xf>
    <xf numFmtId="9" fontId="7" fillId="4" borderId="6" xfId="0" applyNumberFormat="1" applyFont="1" applyFill="1" applyBorder="1" applyAlignment="1">
      <alignment horizontal="left"/>
    </xf>
    <xf numFmtId="0" fontId="7" fillId="4" borderId="7" xfId="0" applyFont="1" applyFill="1" applyBorder="1" applyAlignment="1">
      <alignment horizontal="left"/>
    </xf>
    <xf numFmtId="9" fontId="0" fillId="0" borderId="1" xfId="0" applyNumberFormat="1" applyBorder="1"/>
    <xf numFmtId="0" fontId="9" fillId="2" borderId="11" xfId="0" applyFont="1" applyFill="1" applyBorder="1" applyAlignment="1">
      <alignment horizontal="left"/>
    </xf>
    <xf numFmtId="0" fontId="9" fillId="2" borderId="12" xfId="0" applyFont="1" applyFill="1" applyBorder="1" applyAlignment="1">
      <alignment horizontal="left"/>
    </xf>
    <xf numFmtId="0" fontId="9" fillId="0" borderId="11" xfId="0" applyFont="1" applyBorder="1"/>
    <xf numFmtId="164" fontId="9" fillId="0" borderId="12" xfId="0" applyNumberFormat="1" applyFont="1" applyBorder="1" applyAlignment="1">
      <alignment horizontal="left"/>
    </xf>
    <xf numFmtId="0" fontId="9" fillId="2" borderId="13" xfId="0" applyFont="1" applyFill="1" applyBorder="1" applyAlignment="1">
      <alignment horizontal="left"/>
    </xf>
    <xf numFmtId="164" fontId="9" fillId="2" borderId="14" xfId="0" applyNumberFormat="1" applyFont="1" applyFill="1" applyBorder="1" applyAlignment="1">
      <alignment horizontal="left"/>
    </xf>
    <xf numFmtId="0" fontId="9" fillId="2" borderId="15" xfId="0" applyFont="1" applyFill="1" applyBorder="1" applyAlignment="1">
      <alignment horizontal="left"/>
    </xf>
    <xf numFmtId="1" fontId="9" fillId="2" borderId="16" xfId="0" applyNumberFormat="1" applyFont="1" applyFill="1" applyBorder="1" applyAlignment="1">
      <alignment horizontal="left"/>
    </xf>
    <xf numFmtId="0" fontId="7" fillId="3" borderId="1" xfId="0" applyFont="1" applyFill="1" applyBorder="1" applyAlignment="1">
      <alignment horizontal="left"/>
    </xf>
    <xf numFmtId="9" fontId="9" fillId="0" borderId="12" xfId="0" applyNumberFormat="1" applyFont="1" applyBorder="1" applyAlignment="1">
      <alignment horizontal="left"/>
    </xf>
    <xf numFmtId="9" fontId="9" fillId="2" borderId="14" xfId="0" applyNumberFormat="1" applyFont="1" applyFill="1" applyBorder="1" applyAlignment="1">
      <alignment horizontal="left"/>
    </xf>
    <xf numFmtId="0" fontId="0" fillId="0" borderId="0" xfId="0" applyBorder="1"/>
    <xf numFmtId="0" fontId="0" fillId="0" borderId="6" xfId="0" applyFill="1" applyBorder="1"/>
    <xf numFmtId="9" fontId="0" fillId="0" borderId="7" xfId="0" applyNumberFormat="1" applyBorder="1"/>
    <xf numFmtId="1" fontId="0" fillId="0" borderId="1" xfId="0" applyNumberFormat="1" applyBorder="1"/>
    <xf numFmtId="9" fontId="0" fillId="0" borderId="1" xfId="0" applyNumberFormat="1" applyFill="1" applyBorder="1"/>
    <xf numFmtId="0" fontId="14" fillId="2" borderId="2" xfId="0" applyFont="1" applyFill="1" applyBorder="1" applyAlignment="1">
      <alignment wrapText="1"/>
    </xf>
    <xf numFmtId="0" fontId="6" fillId="0" borderId="0" xfId="0" applyFont="1"/>
    <xf numFmtId="0" fontId="3" fillId="0" borderId="1" xfId="1" applyFill="1" applyBorder="1" applyAlignment="1">
      <alignment vertical="center" wrapText="1"/>
    </xf>
    <xf numFmtId="9" fontId="7" fillId="0" borderId="1" xfId="0" applyNumberFormat="1" applyFont="1" applyFill="1" applyBorder="1" applyAlignment="1">
      <alignment horizontal="left"/>
    </xf>
    <xf numFmtId="0" fontId="6" fillId="4" borderId="2" xfId="1" applyFont="1" applyFill="1" applyBorder="1" applyAlignment="1">
      <alignment vertical="center" wrapText="1"/>
    </xf>
    <xf numFmtId="0" fontId="6" fillId="4" borderId="2" xfId="0" applyFont="1" applyFill="1" applyBorder="1" applyAlignment="1">
      <alignment wrapText="1"/>
    </xf>
    <xf numFmtId="0" fontId="15" fillId="4" borderId="2" xfId="0" applyFont="1" applyFill="1" applyBorder="1" applyAlignment="1">
      <alignment wrapText="1"/>
    </xf>
    <xf numFmtId="0" fontId="15" fillId="4" borderId="2" xfId="0" applyFont="1" applyFill="1" applyBorder="1"/>
    <xf numFmtId="0" fontId="4" fillId="0" borderId="0" xfId="0" applyFont="1" applyFill="1" applyBorder="1" applyAlignment="1">
      <alignment horizontal="left"/>
    </xf>
    <xf numFmtId="9" fontId="0" fillId="0" borderId="0" xfId="0" applyNumberFormat="1" applyFill="1" applyBorder="1"/>
    <xf numFmtId="0" fontId="0" fillId="0" borderId="0" xfId="0" applyFill="1" applyBorder="1"/>
    <xf numFmtId="0" fontId="2" fillId="2" borderId="4" xfId="0" applyFont="1" applyFill="1" applyBorder="1"/>
    <xf numFmtId="0" fontId="2" fillId="2" borderId="17" xfId="0" applyFont="1" applyFill="1" applyBorder="1" applyAlignment="1">
      <alignment wrapText="1"/>
    </xf>
    <xf numFmtId="0" fontId="2" fillId="2" borderId="5" xfId="0" applyFont="1" applyFill="1" applyBorder="1" applyAlignment="1">
      <alignment wrapText="1"/>
    </xf>
    <xf numFmtId="0" fontId="7" fillId="0" borderId="6" xfId="0" applyFont="1" applyBorder="1"/>
    <xf numFmtId="0" fontId="0" fillId="0" borderId="7" xfId="0" applyFill="1" applyBorder="1"/>
    <xf numFmtId="0" fontId="13" fillId="0" borderId="6" xfId="0" applyFont="1" applyBorder="1" applyAlignment="1">
      <alignment horizontal="left" vertical="center"/>
    </xf>
    <xf numFmtId="0" fontId="13" fillId="0" borderId="8" xfId="0" applyFont="1" applyBorder="1" applyAlignment="1">
      <alignment horizontal="left" vertical="center"/>
    </xf>
    <xf numFmtId="9" fontId="0" fillId="0" borderId="18" xfId="0" applyNumberFormat="1" applyFill="1" applyBorder="1"/>
    <xf numFmtId="0" fontId="0" fillId="0" borderId="9" xfId="0" applyFill="1" applyBorder="1"/>
    <xf numFmtId="0" fontId="16" fillId="0" borderId="0" xfId="0" applyFont="1" applyFill="1" applyBorder="1" applyAlignment="1">
      <alignment horizontal="right"/>
    </xf>
    <xf numFmtId="0" fontId="17" fillId="0" borderId="1" xfId="0" applyFont="1" applyFill="1" applyBorder="1" applyAlignment="1">
      <alignment horizontal="left" wrapText="1"/>
    </xf>
    <xf numFmtId="0" fontId="17" fillId="0" borderId="1" xfId="0" applyFont="1" applyFill="1" applyBorder="1" applyAlignment="1">
      <alignment horizontal="left"/>
    </xf>
    <xf numFmtId="0" fontId="17" fillId="0" borderId="1" xfId="0" applyFont="1" applyBorder="1" applyAlignment="1">
      <alignment horizontal="left"/>
    </xf>
    <xf numFmtId="9" fontId="7" fillId="0" borderId="6" xfId="0" applyNumberFormat="1" applyFont="1" applyFill="1" applyBorder="1" applyAlignment="1">
      <alignment horizontal="left"/>
    </xf>
    <xf numFmtId="0" fontId="7" fillId="0" borderId="7" xfId="0" applyFont="1" applyFill="1" applyBorder="1" applyAlignment="1">
      <alignment horizontal="left"/>
    </xf>
    <xf numFmtId="0" fontId="18" fillId="0" borderId="1" xfId="0" applyFont="1" applyBorder="1" applyAlignment="1">
      <alignment horizontal="left"/>
    </xf>
    <xf numFmtId="0" fontId="0" fillId="0" borderId="1" xfId="0" applyFont="1" applyBorder="1"/>
    <xf numFmtId="0" fontId="19" fillId="0" borderId="1" xfId="0" applyFont="1" applyBorder="1"/>
    <xf numFmtId="0" fontId="18" fillId="0" borderId="1" xfId="0" applyFont="1" applyBorder="1" applyAlignment="1">
      <alignment horizontal="left" wrapText="1"/>
    </xf>
    <xf numFmtId="9" fontId="1" fillId="2" borderId="0" xfId="0" applyNumberFormat="1" applyFont="1" applyFill="1"/>
    <xf numFmtId="0" fontId="9" fillId="2" borderId="20" xfId="0" applyFont="1" applyFill="1" applyBorder="1" applyAlignment="1">
      <alignment horizontal="left"/>
    </xf>
    <xf numFmtId="9" fontId="9" fillId="2" borderId="19" xfId="0" applyNumberFormat="1" applyFont="1" applyFill="1" applyBorder="1" applyAlignment="1">
      <alignment horizontal="left"/>
    </xf>
    <xf numFmtId="1" fontId="9" fillId="2" borderId="20" xfId="0" applyNumberFormat="1" applyFont="1" applyFill="1" applyBorder="1" applyAlignment="1">
      <alignment horizontal="left"/>
    </xf>
    <xf numFmtId="9" fontId="9" fillId="2" borderId="20" xfId="0" applyNumberFormat="1" applyFont="1" applyFill="1" applyBorder="1" applyAlignment="1">
      <alignment horizontal="left"/>
    </xf>
    <xf numFmtId="0" fontId="1" fillId="2" borderId="0" xfId="0" applyFont="1" applyFill="1" applyAlignment="1">
      <alignment horizontal="right" vertical="top"/>
    </xf>
    <xf numFmtId="0" fontId="0" fillId="0" borderId="0" xfId="0" applyAlignment="1">
      <alignment vertical="top" wrapText="1"/>
    </xf>
    <xf numFmtId="0" fontId="20" fillId="0" borderId="23" xfId="0" applyFont="1" applyFill="1" applyBorder="1" applyAlignment="1">
      <alignment horizontal="right"/>
    </xf>
    <xf numFmtId="0" fontId="9" fillId="2" borderId="10" xfId="0" applyFont="1" applyFill="1" applyBorder="1" applyAlignment="1">
      <alignment horizontal="left" wrapText="1"/>
    </xf>
    <xf numFmtId="0" fontId="9" fillId="2" borderId="21" xfId="0" applyFont="1" applyFill="1" applyBorder="1" applyAlignment="1">
      <alignment horizontal="left"/>
    </xf>
    <xf numFmtId="0" fontId="0" fillId="0" borderId="22" xfId="0" applyBorder="1" applyAlignment="1">
      <alignment horizontal="right"/>
    </xf>
    <xf numFmtId="0" fontId="21"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8" Type="http://schemas.openxmlformats.org/officeDocument/2006/relationships/hyperlink" Target="https://act-rules.github.io/rules/ffd0e9" TargetMode="External"/><Relationship Id="rId13" Type="http://schemas.openxmlformats.org/officeDocument/2006/relationships/hyperlink" Target="https://act-rules.github.io/rules/b4f0c3" TargetMode="External"/><Relationship Id="rId18" Type="http://schemas.openxmlformats.org/officeDocument/2006/relationships/hyperlink" Target="https://act-rules.github.io/rules/0ssw9k" TargetMode="External"/><Relationship Id="rId26" Type="http://schemas.openxmlformats.org/officeDocument/2006/relationships/hyperlink" Target="https://act-rules.github.io/rules/7677a9" TargetMode="External"/><Relationship Id="rId3" Type="http://schemas.openxmlformats.org/officeDocument/2006/relationships/hyperlink" Target="https://act-rules.github.io/rules/e7aa44" TargetMode="External"/><Relationship Id="rId21" Type="http://schemas.openxmlformats.org/officeDocument/2006/relationships/hyperlink" Target="https://act-rules.github.io/rules/2779a5" TargetMode="External"/><Relationship Id="rId7" Type="http://schemas.openxmlformats.org/officeDocument/2006/relationships/hyperlink" Target="https://act-rules.github.io/rules/1ec09b" TargetMode="External"/><Relationship Id="rId12" Type="http://schemas.openxmlformats.org/officeDocument/2006/relationships/hyperlink" Target="https://act-rules.github.io/rules/73f2c2" TargetMode="External"/><Relationship Id="rId17" Type="http://schemas.openxmlformats.org/officeDocument/2006/relationships/hyperlink" Target="https://act-rules.github.io/rules/b4f0c3" TargetMode="External"/><Relationship Id="rId25" Type="http://schemas.openxmlformats.org/officeDocument/2006/relationships/hyperlink" Target="https://act-rules.github.io/rules/2ee8b8" TargetMode="External"/><Relationship Id="rId33" Type="http://schemas.openxmlformats.org/officeDocument/2006/relationships/hyperlink" Target="https://act-rules.github.io/rules/b49b2e" TargetMode="External"/><Relationship Id="rId2" Type="http://schemas.openxmlformats.org/officeDocument/2006/relationships/hyperlink" Target="https://act-rules.github.io/rules/23a2a8" TargetMode="External"/><Relationship Id="rId16" Type="http://schemas.openxmlformats.org/officeDocument/2006/relationships/hyperlink" Target="https://act-rules.github.io/rules/59br37" TargetMode="External"/><Relationship Id="rId20" Type="http://schemas.openxmlformats.org/officeDocument/2006/relationships/hyperlink" Target="https://act-rules.github.io/rules/efbfc7" TargetMode="External"/><Relationship Id="rId29" Type="http://schemas.openxmlformats.org/officeDocument/2006/relationships/hyperlink" Target="https://act-rules.github.io/rules/bf051a" TargetMode="External"/><Relationship Id="rId1" Type="http://schemas.openxmlformats.org/officeDocument/2006/relationships/hyperlink" Target="https://act-rules.github.io/rules/qt1vmo" TargetMode="External"/><Relationship Id="rId6" Type="http://schemas.openxmlformats.org/officeDocument/2006/relationships/hyperlink" Target="https://act-rules.github.io/rules/c5a4ea" TargetMode="External"/><Relationship Id="rId11" Type="http://schemas.openxmlformats.org/officeDocument/2006/relationships/hyperlink" Target="https://act-rules.github.io/rules/b33eff" TargetMode="External"/><Relationship Id="rId24" Type="http://schemas.openxmlformats.org/officeDocument/2006/relationships/hyperlink" Target="https://act-rules.github.io/rules/ffd0e9" TargetMode="External"/><Relationship Id="rId32" Type="http://schemas.openxmlformats.org/officeDocument/2006/relationships/hyperlink" Target="https://act-rules.github.io/rules/3ea0c8" TargetMode="External"/><Relationship Id="rId5" Type="http://schemas.openxmlformats.org/officeDocument/2006/relationships/hyperlink" Target="https://act-rules.github.io/rules/eac66b" TargetMode="External"/><Relationship Id="rId15" Type="http://schemas.openxmlformats.org/officeDocument/2006/relationships/hyperlink" Target="https://act-rules.github.io/rules/afw4f7" TargetMode="External"/><Relationship Id="rId23" Type="http://schemas.openxmlformats.org/officeDocument/2006/relationships/hyperlink" Target="https://act-rules.github.io/rules/cc0f0a" TargetMode="External"/><Relationship Id="rId28" Type="http://schemas.openxmlformats.org/officeDocument/2006/relationships/hyperlink" Target="https://act-rules.github.io/rules/b5c3f8" TargetMode="External"/><Relationship Id="rId10" Type="http://schemas.openxmlformats.org/officeDocument/2006/relationships/hyperlink" Target="https://act-rules.github.io/rules/a25f45" TargetMode="External"/><Relationship Id="rId19" Type="http://schemas.openxmlformats.org/officeDocument/2006/relationships/hyperlink" Target="https://act-rules.github.io/rules/80af7b" TargetMode="External"/><Relationship Id="rId31" Type="http://schemas.openxmlformats.org/officeDocument/2006/relationships/hyperlink" Target="https://act-rules.github.io/rules/e6952f" TargetMode="External"/><Relationship Id="rId4" Type="http://schemas.openxmlformats.org/officeDocument/2006/relationships/hyperlink" Target="https://act-rules.github.io/rules/c3232f" TargetMode="External"/><Relationship Id="rId9" Type="http://schemas.openxmlformats.org/officeDocument/2006/relationships/hyperlink" Target="https://act-rules.github.io/rules/b49b2e" TargetMode="External"/><Relationship Id="rId14" Type="http://schemas.openxmlformats.org/officeDocument/2006/relationships/hyperlink" Target="https://act-rules.github.io/rules/80f0bf" TargetMode="External"/><Relationship Id="rId22" Type="http://schemas.openxmlformats.org/officeDocument/2006/relationships/hyperlink" Target="https://act-rules.github.io/rules/5effbb" TargetMode="External"/><Relationship Id="rId27" Type="http://schemas.openxmlformats.org/officeDocument/2006/relationships/hyperlink" Target="https://act-rules.github.io/rules/c249d5" TargetMode="External"/><Relationship Id="rId30" Type="http://schemas.openxmlformats.org/officeDocument/2006/relationships/hyperlink" Target="https://act-rules.github.io/rules/de46e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act-rules.github.io/rules/7677a9" TargetMode="External"/><Relationship Id="rId13" Type="http://schemas.openxmlformats.org/officeDocument/2006/relationships/hyperlink" Target="https://act-rules.github.io/rules/efbfc7" TargetMode="External"/><Relationship Id="rId18" Type="http://schemas.openxmlformats.org/officeDocument/2006/relationships/hyperlink" Target="https://act-rules.github.io/rules/afw4f7" TargetMode="External"/><Relationship Id="rId26" Type="http://schemas.openxmlformats.org/officeDocument/2006/relationships/hyperlink" Target="https://act-rules.github.io/rules/eac66b" TargetMode="External"/><Relationship Id="rId3" Type="http://schemas.openxmlformats.org/officeDocument/2006/relationships/hyperlink" Target="https://act-rules.github.io/rules/e6952f" TargetMode="External"/><Relationship Id="rId21" Type="http://schemas.openxmlformats.org/officeDocument/2006/relationships/hyperlink" Target="https://act-rules.github.io/rules/b33eff" TargetMode="External"/><Relationship Id="rId7" Type="http://schemas.openxmlformats.org/officeDocument/2006/relationships/hyperlink" Target="https://act-rules.github.io/rules/c249d5" TargetMode="External"/><Relationship Id="rId12" Type="http://schemas.openxmlformats.org/officeDocument/2006/relationships/hyperlink" Target="https://act-rules.github.io/rules/2779a5" TargetMode="External"/><Relationship Id="rId17" Type="http://schemas.openxmlformats.org/officeDocument/2006/relationships/hyperlink" Target="https://act-rules.github.io/rules/59br37" TargetMode="External"/><Relationship Id="rId25" Type="http://schemas.openxmlformats.org/officeDocument/2006/relationships/hyperlink" Target="https://act-rules.github.io/rules/c5a4ea" TargetMode="External"/><Relationship Id="rId2" Type="http://schemas.openxmlformats.org/officeDocument/2006/relationships/hyperlink" Target="https://act-rules.github.io/rules/3ea0c8" TargetMode="External"/><Relationship Id="rId16" Type="http://schemas.openxmlformats.org/officeDocument/2006/relationships/hyperlink" Target="https://act-rules.github.io/rules/b4f0c3" TargetMode="External"/><Relationship Id="rId20" Type="http://schemas.openxmlformats.org/officeDocument/2006/relationships/hyperlink" Target="https://act-rules.github.io/rules/73f2c2" TargetMode="External"/><Relationship Id="rId29" Type="http://schemas.openxmlformats.org/officeDocument/2006/relationships/hyperlink" Target="https://act-rules.github.io/rules/23a2a8" TargetMode="External"/><Relationship Id="rId1" Type="http://schemas.openxmlformats.org/officeDocument/2006/relationships/hyperlink" Target="https://act-rules.github.io/rules/b49b2e" TargetMode="External"/><Relationship Id="rId6" Type="http://schemas.openxmlformats.org/officeDocument/2006/relationships/hyperlink" Target="https://act-rules.github.io/rules/b5c3f8" TargetMode="External"/><Relationship Id="rId11" Type="http://schemas.openxmlformats.org/officeDocument/2006/relationships/hyperlink" Target="https://act-rules.github.io/rules/5effbb" TargetMode="External"/><Relationship Id="rId24" Type="http://schemas.openxmlformats.org/officeDocument/2006/relationships/hyperlink" Target="https://act-rules.github.io/rules/1ec09b" TargetMode="External"/><Relationship Id="rId5" Type="http://schemas.openxmlformats.org/officeDocument/2006/relationships/hyperlink" Target="https://act-rules.github.io/rules/bf051a" TargetMode="External"/><Relationship Id="rId15" Type="http://schemas.openxmlformats.org/officeDocument/2006/relationships/hyperlink" Target="https://act-rules.github.io/rules/0ssw9k" TargetMode="External"/><Relationship Id="rId23" Type="http://schemas.openxmlformats.org/officeDocument/2006/relationships/hyperlink" Target="https://act-rules.github.io/rules/ffd0e9" TargetMode="External"/><Relationship Id="rId28" Type="http://schemas.openxmlformats.org/officeDocument/2006/relationships/hyperlink" Target="https://act-rules.github.io/rules/e7aa44" TargetMode="External"/><Relationship Id="rId10" Type="http://schemas.openxmlformats.org/officeDocument/2006/relationships/hyperlink" Target="https://act-rules.github.io/rules/cc0f0a" TargetMode="External"/><Relationship Id="rId19" Type="http://schemas.openxmlformats.org/officeDocument/2006/relationships/hyperlink" Target="https://act-rules.github.io/rules/80f0bf" TargetMode="External"/><Relationship Id="rId31" Type="http://schemas.openxmlformats.org/officeDocument/2006/relationships/printerSettings" Target="../printerSettings/printerSettings2.bin"/><Relationship Id="rId4" Type="http://schemas.openxmlformats.org/officeDocument/2006/relationships/hyperlink" Target="https://act-rules.github.io/rules/de46e4" TargetMode="External"/><Relationship Id="rId9" Type="http://schemas.openxmlformats.org/officeDocument/2006/relationships/hyperlink" Target="https://act-rules.github.io/rules/2ee8b8" TargetMode="External"/><Relationship Id="rId14" Type="http://schemas.openxmlformats.org/officeDocument/2006/relationships/hyperlink" Target="https://act-rules.github.io/rules/80af7b" TargetMode="External"/><Relationship Id="rId22" Type="http://schemas.openxmlformats.org/officeDocument/2006/relationships/hyperlink" Target="https://act-rules.github.io/rules/a25f45" TargetMode="External"/><Relationship Id="rId27" Type="http://schemas.openxmlformats.org/officeDocument/2006/relationships/hyperlink" Target="https://act-rules.github.io/rules/c3232f" TargetMode="External"/><Relationship Id="rId30" Type="http://schemas.openxmlformats.org/officeDocument/2006/relationships/hyperlink" Target="https://act-rules.github.io/rules/qt1vmo"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3" sqref="B3"/>
    </sheetView>
  </sheetViews>
  <sheetFormatPr defaultRowHeight="14.4" x14ac:dyDescent="0.3"/>
  <cols>
    <col min="1" max="1" width="29.88671875" customWidth="1"/>
    <col min="2" max="2" width="100.109375" customWidth="1"/>
  </cols>
  <sheetData>
    <row r="1" spans="1:2" ht="72" x14ac:dyDescent="0.3">
      <c r="A1" s="87" t="s">
        <v>275</v>
      </c>
      <c r="B1" s="88" t="s">
        <v>276</v>
      </c>
    </row>
    <row r="2" spans="1:2" x14ac:dyDescent="0.3">
      <c r="A2" s="20" t="s">
        <v>0</v>
      </c>
    </row>
    <row r="3" spans="1:2" x14ac:dyDescent="0.3">
      <c r="A3" s="20" t="s">
        <v>1</v>
      </c>
    </row>
    <row r="4" spans="1:2" x14ac:dyDescent="0.3">
      <c r="A4" s="20" t="s">
        <v>11</v>
      </c>
    </row>
    <row r="5" spans="1:2" ht="277.2" customHeight="1" x14ac:dyDescent="0.3"/>
  </sheetData>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Lists'!$B$2:$B$5</xm:f>
          </x14:formula1>
          <xm:sqref>B2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RowHeight="14.4" x14ac:dyDescent="0.3"/>
  <cols>
    <col min="1" max="1" width="98.5546875" customWidth="1"/>
    <col min="2" max="2" width="20.6640625" customWidth="1"/>
  </cols>
  <sheetData>
    <row r="1" spans="1:2" ht="15.6" x14ac:dyDescent="0.3">
      <c r="A1" s="21" t="s">
        <v>260</v>
      </c>
      <c r="B1" s="21" t="s">
        <v>269</v>
      </c>
    </row>
    <row r="2" spans="1:2" x14ac:dyDescent="0.3">
      <c r="A2" s="78" t="s">
        <v>261</v>
      </c>
      <c r="B2" s="35"/>
    </row>
    <row r="3" spans="1:2" x14ac:dyDescent="0.3">
      <c r="A3" s="78" t="s">
        <v>262</v>
      </c>
      <c r="B3" s="35"/>
    </row>
    <row r="4" spans="1:2" x14ac:dyDescent="0.3">
      <c r="A4" s="79" t="s">
        <v>263</v>
      </c>
      <c r="B4" s="35"/>
    </row>
    <row r="5" spans="1:2" x14ac:dyDescent="0.3">
      <c r="A5" s="80" t="s">
        <v>264</v>
      </c>
      <c r="B5" s="35"/>
    </row>
    <row r="6" spans="1:2" x14ac:dyDescent="0.3">
      <c r="A6" s="78" t="s">
        <v>265</v>
      </c>
      <c r="B6" s="35"/>
    </row>
    <row r="7" spans="1:2" x14ac:dyDescent="0.3">
      <c r="A7" s="78" t="s">
        <v>266</v>
      </c>
      <c r="B7" s="35"/>
    </row>
    <row r="8" spans="1:2" x14ac:dyDescent="0.3">
      <c r="A8" s="81" t="s">
        <v>267</v>
      </c>
      <c r="B8" s="35"/>
    </row>
    <row r="9" spans="1:2" x14ac:dyDescent="0.3">
      <c r="A9" s="78" t="s">
        <v>268</v>
      </c>
      <c r="B9" s="35"/>
    </row>
    <row r="10" spans="1:2" x14ac:dyDescent="0.3">
      <c r="A10" s="89" t="s">
        <v>277</v>
      </c>
      <c r="B10" s="82" t="e">
        <f>AVERAGE(B2:B9)</f>
        <v>#DIV/0!</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opLeftCell="A50" workbookViewId="0">
      <selection activeCell="A54" sqref="A54"/>
    </sheetView>
  </sheetViews>
  <sheetFormatPr defaultRowHeight="14.4" x14ac:dyDescent="0.3"/>
  <cols>
    <col min="1" max="1" width="71.6640625" style="18" customWidth="1"/>
    <col min="2" max="2" width="13.88671875" bestFit="1" customWidth="1"/>
    <col min="3" max="3" width="66.21875" bestFit="1" customWidth="1"/>
    <col min="4" max="4" width="13.5546875" customWidth="1"/>
    <col min="5" max="5" width="12.77734375" customWidth="1"/>
    <col min="6" max="6" width="22.6640625" customWidth="1"/>
    <col min="7" max="7" width="14.88671875" customWidth="1"/>
    <col min="8" max="8" width="14.21875" customWidth="1"/>
    <col min="9" max="9" width="14.5546875" customWidth="1"/>
    <col min="10" max="10" width="19.21875" customWidth="1"/>
    <col min="11" max="11" width="24.44140625" customWidth="1"/>
    <col min="12" max="12" width="43.88671875" customWidth="1"/>
    <col min="13" max="13" width="8.21875" customWidth="1"/>
    <col min="14" max="14" width="26.77734375" style="19" bestFit="1" customWidth="1"/>
  </cols>
  <sheetData>
    <row r="1" spans="1:14" s="5" customFormat="1" ht="18" x14ac:dyDescent="0.35">
      <c r="A1" s="2" t="s">
        <v>12</v>
      </c>
      <c r="B1" s="3" t="s">
        <v>13</v>
      </c>
      <c r="C1" s="3" t="s">
        <v>14</v>
      </c>
      <c r="D1" s="4" t="s">
        <v>15</v>
      </c>
      <c r="E1" s="4" t="s">
        <v>16</v>
      </c>
      <c r="F1" s="4" t="s">
        <v>17</v>
      </c>
      <c r="G1" s="4" t="s">
        <v>18</v>
      </c>
      <c r="H1" s="4" t="s">
        <v>19</v>
      </c>
      <c r="I1" s="4" t="s">
        <v>20</v>
      </c>
      <c r="J1" s="4" t="s">
        <v>21</v>
      </c>
      <c r="K1" s="4" t="s">
        <v>22</v>
      </c>
      <c r="L1" s="4" t="s">
        <v>23</v>
      </c>
      <c r="M1" s="4" t="s">
        <v>24</v>
      </c>
      <c r="N1" s="4" t="s">
        <v>25</v>
      </c>
    </row>
    <row r="2" spans="1:14" ht="15.6" x14ac:dyDescent="0.3">
      <c r="A2" s="6" t="s">
        <v>26</v>
      </c>
      <c r="B2" s="7" t="s">
        <v>27</v>
      </c>
      <c r="C2" s="8" t="s">
        <v>28</v>
      </c>
      <c r="D2" s="9" t="s">
        <v>29</v>
      </c>
      <c r="E2" s="9" t="s">
        <v>29</v>
      </c>
      <c r="F2" s="9"/>
      <c r="G2" s="9"/>
      <c r="H2" s="9"/>
      <c r="I2" s="9"/>
      <c r="J2" s="9"/>
      <c r="K2" s="9"/>
      <c r="L2" s="9" t="s">
        <v>29</v>
      </c>
      <c r="M2" s="7"/>
      <c r="N2" s="7" t="s">
        <v>30</v>
      </c>
    </row>
    <row r="3" spans="1:14" ht="15.6" x14ac:dyDescent="0.3">
      <c r="A3" s="6" t="s">
        <v>31</v>
      </c>
      <c r="B3" s="7" t="s">
        <v>27</v>
      </c>
      <c r="C3" s="8" t="s">
        <v>28</v>
      </c>
      <c r="D3" s="9" t="s">
        <v>29</v>
      </c>
      <c r="E3" s="9" t="s">
        <v>29</v>
      </c>
      <c r="F3" s="9"/>
      <c r="G3" s="9"/>
      <c r="H3" s="9"/>
      <c r="I3" s="9"/>
      <c r="J3" s="9"/>
      <c r="K3" s="9"/>
      <c r="L3" s="9" t="s">
        <v>29</v>
      </c>
      <c r="M3" s="7"/>
      <c r="N3" s="7" t="s">
        <v>30</v>
      </c>
    </row>
    <row r="4" spans="1:14" ht="15.6" x14ac:dyDescent="0.3">
      <c r="A4" s="6" t="s">
        <v>32</v>
      </c>
      <c r="B4" s="7" t="s">
        <v>27</v>
      </c>
      <c r="C4" s="8" t="s">
        <v>28</v>
      </c>
      <c r="D4" s="9" t="s">
        <v>29</v>
      </c>
      <c r="E4" s="9" t="s">
        <v>29</v>
      </c>
      <c r="F4" s="9"/>
      <c r="G4" s="10"/>
      <c r="H4" s="10"/>
      <c r="I4" s="9"/>
      <c r="J4" s="9"/>
      <c r="K4" s="9"/>
      <c r="L4" s="9" t="s">
        <v>29</v>
      </c>
      <c r="M4" s="7"/>
      <c r="N4" s="7" t="s">
        <v>30</v>
      </c>
    </row>
    <row r="5" spans="1:14" ht="15.6" x14ac:dyDescent="0.3">
      <c r="A5" s="11" t="s">
        <v>33</v>
      </c>
      <c r="B5" s="7" t="s">
        <v>27</v>
      </c>
      <c r="C5" s="12" t="s">
        <v>28</v>
      </c>
      <c r="D5" s="9"/>
      <c r="E5" s="9"/>
      <c r="F5" s="9"/>
      <c r="G5" s="9" t="s">
        <v>29</v>
      </c>
      <c r="H5" s="9" t="s">
        <v>29</v>
      </c>
      <c r="I5" s="9"/>
      <c r="J5" s="9"/>
      <c r="K5" s="9"/>
      <c r="L5" s="9" t="s">
        <v>29</v>
      </c>
      <c r="M5" s="7"/>
      <c r="N5" s="7" t="s">
        <v>30</v>
      </c>
    </row>
    <row r="6" spans="1:14" ht="15.6" x14ac:dyDescent="0.3">
      <c r="A6" s="11" t="s">
        <v>34</v>
      </c>
      <c r="B6" s="7" t="s">
        <v>35</v>
      </c>
      <c r="C6" s="12" t="s">
        <v>28</v>
      </c>
      <c r="D6" s="9"/>
      <c r="E6" s="9"/>
      <c r="F6" s="9"/>
      <c r="G6" s="9" t="s">
        <v>29</v>
      </c>
      <c r="H6" s="9" t="s">
        <v>29</v>
      </c>
      <c r="I6" s="9"/>
      <c r="J6" s="9"/>
      <c r="K6" s="9"/>
      <c r="L6" s="9" t="s">
        <v>29</v>
      </c>
      <c r="M6" s="7"/>
      <c r="N6" s="7" t="s">
        <v>30</v>
      </c>
    </row>
    <row r="7" spans="1:14" ht="15.6" x14ac:dyDescent="0.3">
      <c r="A7" s="6" t="s">
        <v>36</v>
      </c>
      <c r="B7" s="7" t="s">
        <v>27</v>
      </c>
      <c r="C7" s="13" t="s">
        <v>37</v>
      </c>
      <c r="D7" s="9"/>
      <c r="E7" s="9"/>
      <c r="F7" s="9"/>
      <c r="G7" s="9" t="s">
        <v>29</v>
      </c>
      <c r="H7" s="9" t="s">
        <v>29</v>
      </c>
      <c r="I7" s="9"/>
      <c r="J7" s="9"/>
      <c r="K7" s="9"/>
      <c r="L7" s="9" t="s">
        <v>29</v>
      </c>
      <c r="M7" s="7"/>
      <c r="N7" s="7" t="s">
        <v>38</v>
      </c>
    </row>
    <row r="8" spans="1:14" ht="15.6" x14ac:dyDescent="0.3">
      <c r="A8" s="11" t="s">
        <v>39</v>
      </c>
      <c r="B8" s="7" t="s">
        <v>35</v>
      </c>
      <c r="C8" s="13" t="s">
        <v>37</v>
      </c>
      <c r="D8" s="9"/>
      <c r="E8" s="9"/>
      <c r="F8" s="9"/>
      <c r="G8" s="9" t="s">
        <v>29</v>
      </c>
      <c r="H8" s="9" t="s">
        <v>29</v>
      </c>
      <c r="I8" s="9"/>
      <c r="J8" s="9"/>
      <c r="K8" s="9"/>
      <c r="L8" s="9" t="s">
        <v>29</v>
      </c>
      <c r="M8" s="7"/>
      <c r="N8" s="7" t="s">
        <v>38</v>
      </c>
    </row>
    <row r="9" spans="1:14" ht="15.6" x14ac:dyDescent="0.3">
      <c r="A9" s="6" t="s">
        <v>40</v>
      </c>
      <c r="B9" s="7" t="s">
        <v>27</v>
      </c>
      <c r="C9" s="44" t="s">
        <v>37</v>
      </c>
      <c r="D9" s="9" t="s">
        <v>29</v>
      </c>
      <c r="E9" s="9" t="s">
        <v>29</v>
      </c>
      <c r="F9" s="9"/>
      <c r="G9" s="9"/>
      <c r="H9" s="9"/>
      <c r="I9" s="9"/>
      <c r="J9" s="9"/>
      <c r="K9" s="9"/>
      <c r="L9" s="9" t="s">
        <v>29</v>
      </c>
      <c r="M9" s="7"/>
      <c r="N9" s="7" t="s">
        <v>38</v>
      </c>
    </row>
    <row r="10" spans="1:14" ht="15.6" x14ac:dyDescent="0.3">
      <c r="A10" s="11" t="s">
        <v>41</v>
      </c>
      <c r="B10" s="7" t="s">
        <v>35</v>
      </c>
      <c r="C10" s="44" t="s">
        <v>37</v>
      </c>
      <c r="D10" s="9" t="s">
        <v>29</v>
      </c>
      <c r="E10" s="9" t="s">
        <v>29</v>
      </c>
      <c r="F10" s="9"/>
      <c r="G10" s="9"/>
      <c r="H10" s="9"/>
      <c r="I10" s="9"/>
      <c r="J10" s="9"/>
      <c r="K10" s="9"/>
      <c r="L10" s="9" t="s">
        <v>29</v>
      </c>
      <c r="M10" s="7"/>
      <c r="N10" s="7" t="s">
        <v>38</v>
      </c>
    </row>
    <row r="11" spans="1:14" ht="15.6" x14ac:dyDescent="0.3">
      <c r="A11" s="6" t="s">
        <v>42</v>
      </c>
      <c r="B11" s="7" t="s">
        <v>27</v>
      </c>
      <c r="C11" s="13" t="s">
        <v>43</v>
      </c>
      <c r="D11" s="9"/>
      <c r="E11" s="9"/>
      <c r="F11" s="9"/>
      <c r="G11" s="9" t="s">
        <v>29</v>
      </c>
      <c r="H11" s="9" t="s">
        <v>29</v>
      </c>
      <c r="I11" s="9"/>
      <c r="J11" s="9"/>
      <c r="K11" s="9"/>
      <c r="L11" s="9" t="s">
        <v>29</v>
      </c>
      <c r="M11" s="7"/>
      <c r="N11" s="7" t="s">
        <v>38</v>
      </c>
    </row>
    <row r="12" spans="1:14" ht="15.6" x14ac:dyDescent="0.3">
      <c r="A12" s="11" t="s">
        <v>44</v>
      </c>
      <c r="B12" s="7" t="s">
        <v>35</v>
      </c>
      <c r="C12" s="13" t="s">
        <v>43</v>
      </c>
      <c r="D12" s="9"/>
      <c r="E12" s="9"/>
      <c r="F12" s="9"/>
      <c r="G12" s="9" t="s">
        <v>29</v>
      </c>
      <c r="H12" s="9" t="s">
        <v>29</v>
      </c>
      <c r="I12" s="9"/>
      <c r="J12" s="9"/>
      <c r="K12" s="9"/>
      <c r="L12" s="9" t="s">
        <v>29</v>
      </c>
      <c r="M12" s="7"/>
      <c r="N12" s="7" t="s">
        <v>38</v>
      </c>
    </row>
    <row r="13" spans="1:14" ht="15.6" x14ac:dyDescent="0.3">
      <c r="A13" s="6" t="s">
        <v>45</v>
      </c>
      <c r="B13" s="7" t="s">
        <v>27</v>
      </c>
      <c r="C13" s="13" t="s">
        <v>46</v>
      </c>
      <c r="D13" s="9" t="s">
        <v>29</v>
      </c>
      <c r="E13" s="9" t="s">
        <v>29</v>
      </c>
      <c r="F13" s="9"/>
      <c r="G13" s="9"/>
      <c r="H13" s="9"/>
      <c r="I13" s="9"/>
      <c r="J13" s="9"/>
      <c r="K13" s="9"/>
      <c r="L13" s="9" t="s">
        <v>29</v>
      </c>
      <c r="M13" s="7"/>
      <c r="N13" s="7" t="s">
        <v>38</v>
      </c>
    </row>
    <row r="14" spans="1:14" ht="15.6" x14ac:dyDescent="0.3">
      <c r="A14" s="14" t="s">
        <v>47</v>
      </c>
      <c r="B14" s="7" t="s">
        <v>27</v>
      </c>
      <c r="C14" s="13" t="s">
        <v>48</v>
      </c>
      <c r="D14" s="9"/>
      <c r="E14" s="9"/>
      <c r="F14" s="9"/>
      <c r="G14" s="9" t="s">
        <v>29</v>
      </c>
      <c r="H14" s="9" t="s">
        <v>29</v>
      </c>
      <c r="I14" s="9"/>
      <c r="J14" s="9"/>
      <c r="K14" s="9"/>
      <c r="L14" s="9" t="s">
        <v>29</v>
      </c>
      <c r="M14" s="7"/>
      <c r="N14" s="7" t="s">
        <v>38</v>
      </c>
    </row>
    <row r="15" spans="1:14" ht="15.6" x14ac:dyDescent="0.3">
      <c r="A15" s="6" t="s">
        <v>49</v>
      </c>
      <c r="B15" s="7" t="s">
        <v>27</v>
      </c>
      <c r="C15" s="8" t="s">
        <v>50</v>
      </c>
      <c r="D15" s="9" t="s">
        <v>29</v>
      </c>
      <c r="E15" s="9" t="s">
        <v>29</v>
      </c>
      <c r="F15" s="9"/>
      <c r="G15" s="9"/>
      <c r="H15" s="9"/>
      <c r="I15" s="9"/>
      <c r="J15" s="9"/>
      <c r="K15" s="9"/>
      <c r="L15" s="9" t="s">
        <v>29</v>
      </c>
      <c r="M15" s="7"/>
      <c r="N15" s="7" t="s">
        <v>38</v>
      </c>
    </row>
    <row r="16" spans="1:14" ht="15.6" x14ac:dyDescent="0.3">
      <c r="A16" s="11" t="s">
        <v>51</v>
      </c>
      <c r="B16" s="7" t="s">
        <v>35</v>
      </c>
      <c r="C16" s="8" t="s">
        <v>50</v>
      </c>
      <c r="D16" s="9" t="s">
        <v>29</v>
      </c>
      <c r="E16" s="9" t="s">
        <v>29</v>
      </c>
      <c r="F16" s="9"/>
      <c r="G16" s="9"/>
      <c r="H16" s="9"/>
      <c r="I16" s="9"/>
      <c r="J16" s="9"/>
      <c r="K16" s="9"/>
      <c r="L16" s="9"/>
      <c r="M16" s="7"/>
      <c r="N16" s="7" t="s">
        <v>38</v>
      </c>
    </row>
    <row r="17" spans="1:14" ht="15.6" x14ac:dyDescent="0.3">
      <c r="A17" s="6" t="s">
        <v>52</v>
      </c>
      <c r="B17" s="7" t="s">
        <v>27</v>
      </c>
      <c r="C17" s="8" t="s">
        <v>53</v>
      </c>
      <c r="D17" s="9" t="s">
        <v>29</v>
      </c>
      <c r="E17" s="9" t="s">
        <v>29</v>
      </c>
      <c r="F17" s="9"/>
      <c r="G17" s="9"/>
      <c r="H17" s="9"/>
      <c r="I17" s="9"/>
      <c r="J17" s="9"/>
      <c r="K17" s="9"/>
      <c r="L17" s="9" t="s">
        <v>29</v>
      </c>
      <c r="M17" s="7"/>
      <c r="N17" s="7" t="s">
        <v>54</v>
      </c>
    </row>
    <row r="18" spans="1:14" ht="15.6" x14ac:dyDescent="0.3">
      <c r="A18" s="6" t="s">
        <v>55</v>
      </c>
      <c r="B18" s="7" t="s">
        <v>35</v>
      </c>
      <c r="C18" s="8" t="s">
        <v>53</v>
      </c>
      <c r="D18" s="9" t="s">
        <v>29</v>
      </c>
      <c r="E18" s="9" t="s">
        <v>29</v>
      </c>
      <c r="F18" s="9"/>
      <c r="G18" s="9"/>
      <c r="H18" s="9"/>
      <c r="I18" s="9"/>
      <c r="J18" s="9"/>
      <c r="K18" s="9"/>
      <c r="L18" s="9" t="s">
        <v>29</v>
      </c>
      <c r="M18" s="7"/>
      <c r="N18" s="7" t="s">
        <v>54</v>
      </c>
    </row>
    <row r="19" spans="1:14" ht="15.6" x14ac:dyDescent="0.3">
      <c r="A19" s="6" t="s">
        <v>56</v>
      </c>
      <c r="B19" s="7" t="s">
        <v>27</v>
      </c>
      <c r="C19" s="8" t="s">
        <v>53</v>
      </c>
      <c r="D19" s="9" t="s">
        <v>29</v>
      </c>
      <c r="E19" s="9" t="s">
        <v>29</v>
      </c>
      <c r="F19" s="9"/>
      <c r="G19" s="9"/>
      <c r="H19" s="9"/>
      <c r="I19" s="9"/>
      <c r="J19" s="9"/>
      <c r="K19" s="9"/>
      <c r="L19" s="9" t="s">
        <v>29</v>
      </c>
      <c r="M19" s="7"/>
      <c r="N19" s="7" t="s">
        <v>54</v>
      </c>
    </row>
    <row r="20" spans="1:14" ht="15.6" x14ac:dyDescent="0.3">
      <c r="A20" s="14" t="s">
        <v>57</v>
      </c>
      <c r="B20" s="7" t="s">
        <v>35</v>
      </c>
      <c r="C20" s="8" t="s">
        <v>58</v>
      </c>
      <c r="D20" s="9" t="s">
        <v>29</v>
      </c>
      <c r="E20" s="9" t="s">
        <v>29</v>
      </c>
      <c r="F20" s="9"/>
      <c r="G20" s="9"/>
      <c r="H20" s="9"/>
      <c r="I20" s="9"/>
      <c r="J20" s="9"/>
      <c r="K20" s="9"/>
      <c r="L20" s="9" t="s">
        <v>29</v>
      </c>
      <c r="M20" s="7"/>
      <c r="N20" s="7" t="s">
        <v>54</v>
      </c>
    </row>
    <row r="21" spans="1:14" ht="15.6" x14ac:dyDescent="0.3">
      <c r="A21" s="14" t="s">
        <v>59</v>
      </c>
      <c r="B21" s="7" t="s">
        <v>60</v>
      </c>
      <c r="C21" s="8" t="s">
        <v>61</v>
      </c>
      <c r="D21" s="9" t="s">
        <v>29</v>
      </c>
      <c r="E21" s="9" t="s">
        <v>29</v>
      </c>
      <c r="F21" s="9"/>
      <c r="G21" s="9" t="s">
        <v>29</v>
      </c>
      <c r="H21" s="9" t="s">
        <v>29</v>
      </c>
      <c r="I21" s="9"/>
      <c r="J21" s="9"/>
      <c r="K21" s="9"/>
      <c r="L21" s="9" t="s">
        <v>29</v>
      </c>
      <c r="M21" s="7"/>
      <c r="N21" s="7" t="s">
        <v>54</v>
      </c>
    </row>
    <row r="22" spans="1:14" ht="15.6" x14ac:dyDescent="0.3">
      <c r="A22" s="6" t="s">
        <v>62</v>
      </c>
      <c r="B22" s="7" t="s">
        <v>60</v>
      </c>
      <c r="C22" s="8" t="s">
        <v>63</v>
      </c>
      <c r="D22" s="9"/>
      <c r="E22" s="9" t="s">
        <v>29</v>
      </c>
      <c r="F22" s="9"/>
      <c r="G22" s="9"/>
      <c r="H22" s="9"/>
      <c r="I22" s="9"/>
      <c r="J22" s="9" t="s">
        <v>29</v>
      </c>
      <c r="K22" s="9" t="s">
        <v>29</v>
      </c>
      <c r="L22" s="9"/>
      <c r="M22" s="7"/>
      <c r="N22" s="7" t="s">
        <v>54</v>
      </c>
    </row>
    <row r="23" spans="1:14" ht="15.6" x14ac:dyDescent="0.3">
      <c r="A23" s="6" t="s">
        <v>64</v>
      </c>
      <c r="B23" s="7" t="s">
        <v>27</v>
      </c>
      <c r="C23" s="8" t="s">
        <v>65</v>
      </c>
      <c r="D23" s="9"/>
      <c r="E23" s="9"/>
      <c r="F23" s="9"/>
      <c r="G23" s="9"/>
      <c r="H23" s="9"/>
      <c r="I23" s="9"/>
      <c r="J23" s="9" t="s">
        <v>29</v>
      </c>
      <c r="K23" s="9" t="s">
        <v>29</v>
      </c>
      <c r="L23" s="9" t="s">
        <v>29</v>
      </c>
      <c r="M23" s="7"/>
      <c r="N23" s="7" t="s">
        <v>54</v>
      </c>
    </row>
    <row r="24" spans="1:14" ht="28.8" x14ac:dyDescent="0.3">
      <c r="A24" s="14" t="s">
        <v>66</v>
      </c>
      <c r="B24" s="7" t="s">
        <v>27</v>
      </c>
      <c r="C24" s="8" t="s">
        <v>65</v>
      </c>
      <c r="D24" s="9"/>
      <c r="E24" s="9"/>
      <c r="F24" s="9"/>
      <c r="G24" s="9"/>
      <c r="H24" s="9"/>
      <c r="I24" s="9"/>
      <c r="J24" s="9" t="s">
        <v>29</v>
      </c>
      <c r="K24" s="9" t="s">
        <v>29</v>
      </c>
      <c r="L24" s="9" t="s">
        <v>29</v>
      </c>
      <c r="M24" s="7"/>
      <c r="N24" s="7" t="s">
        <v>54</v>
      </c>
    </row>
    <row r="25" spans="1:14" ht="28.8" x14ac:dyDescent="0.3">
      <c r="A25" s="14" t="s">
        <v>67</v>
      </c>
      <c r="B25" s="7" t="s">
        <v>60</v>
      </c>
      <c r="C25" s="8" t="s">
        <v>68</v>
      </c>
      <c r="D25" s="9" t="s">
        <v>29</v>
      </c>
      <c r="E25" s="9" t="s">
        <v>29</v>
      </c>
      <c r="F25" s="9" t="s">
        <v>29</v>
      </c>
      <c r="G25" s="9"/>
      <c r="H25" s="9"/>
      <c r="I25" s="9"/>
      <c r="J25" s="9"/>
      <c r="K25" s="9"/>
      <c r="L25" s="9" t="s">
        <v>29</v>
      </c>
      <c r="M25" s="7"/>
      <c r="N25" s="7" t="s">
        <v>69</v>
      </c>
    </row>
    <row r="26" spans="1:14" ht="15.6" x14ac:dyDescent="0.3">
      <c r="A26" s="6" t="s">
        <v>70</v>
      </c>
      <c r="B26" s="7" t="s">
        <v>60</v>
      </c>
      <c r="C26" s="8" t="s">
        <v>71</v>
      </c>
      <c r="D26" s="9"/>
      <c r="E26" s="9" t="s">
        <v>29</v>
      </c>
      <c r="F26" s="9"/>
      <c r="G26" s="9"/>
      <c r="H26" s="9"/>
      <c r="I26" s="9"/>
      <c r="J26" s="9"/>
      <c r="K26" s="9"/>
      <c r="L26" s="9"/>
      <c r="M26" s="7"/>
      <c r="N26" s="7" t="s">
        <v>69</v>
      </c>
    </row>
    <row r="27" spans="1:14" ht="15.6" x14ac:dyDescent="0.3">
      <c r="A27" s="14" t="s">
        <v>72</v>
      </c>
      <c r="B27" s="7" t="s">
        <v>60</v>
      </c>
      <c r="C27" s="8" t="s">
        <v>73</v>
      </c>
      <c r="D27" s="9"/>
      <c r="E27" s="9" t="s">
        <v>29</v>
      </c>
      <c r="F27" s="9"/>
      <c r="G27" s="9"/>
      <c r="H27" s="9"/>
      <c r="I27" s="9"/>
      <c r="J27" s="9"/>
      <c r="K27" s="9"/>
      <c r="L27" s="9"/>
      <c r="M27" s="7"/>
      <c r="N27" s="7" t="s">
        <v>69</v>
      </c>
    </row>
    <row r="28" spans="1:14" ht="15.6" x14ac:dyDescent="0.3">
      <c r="A28" s="14" t="s">
        <v>74</v>
      </c>
      <c r="B28" s="7" t="s">
        <v>27</v>
      </c>
      <c r="C28" s="8" t="s">
        <v>73</v>
      </c>
      <c r="D28" s="9"/>
      <c r="E28" s="9" t="s">
        <v>29</v>
      </c>
      <c r="F28" s="9"/>
      <c r="G28" s="9"/>
      <c r="H28" s="9"/>
      <c r="I28" s="9"/>
      <c r="J28" s="9"/>
      <c r="K28" s="9"/>
      <c r="L28" s="9"/>
      <c r="M28" s="7"/>
      <c r="N28" s="7" t="s">
        <v>69</v>
      </c>
    </row>
    <row r="29" spans="1:14" ht="28.8" x14ac:dyDescent="0.3">
      <c r="A29" s="14" t="s">
        <v>75</v>
      </c>
      <c r="B29" s="7" t="s">
        <v>35</v>
      </c>
      <c r="C29" s="8" t="s">
        <v>76</v>
      </c>
      <c r="D29" s="9"/>
      <c r="E29" s="9" t="s">
        <v>29</v>
      </c>
      <c r="F29" s="9"/>
      <c r="G29" s="9"/>
      <c r="H29" s="9"/>
      <c r="I29" s="9"/>
      <c r="J29" s="9"/>
      <c r="K29" s="9"/>
      <c r="L29" s="9" t="s">
        <v>29</v>
      </c>
      <c r="M29" s="7"/>
      <c r="N29" s="7" t="s">
        <v>69</v>
      </c>
    </row>
    <row r="30" spans="1:14" ht="28.8" x14ac:dyDescent="0.3">
      <c r="A30" s="14" t="s">
        <v>77</v>
      </c>
      <c r="B30" s="7" t="s">
        <v>35</v>
      </c>
      <c r="C30" s="8" t="s">
        <v>76</v>
      </c>
      <c r="D30" s="9"/>
      <c r="E30" s="9" t="s">
        <v>29</v>
      </c>
      <c r="F30" s="9"/>
      <c r="G30" s="9"/>
      <c r="H30" s="9"/>
      <c r="I30" s="9"/>
      <c r="J30" s="9"/>
      <c r="K30" s="9"/>
      <c r="L30" s="9" t="s">
        <v>29</v>
      </c>
      <c r="M30" s="7"/>
      <c r="N30" s="7" t="s">
        <v>69</v>
      </c>
    </row>
    <row r="31" spans="1:14" ht="28.8" x14ac:dyDescent="0.3">
      <c r="A31" s="14" t="s">
        <v>78</v>
      </c>
      <c r="B31" s="7" t="s">
        <v>35</v>
      </c>
      <c r="C31" s="8" t="s">
        <v>76</v>
      </c>
      <c r="D31" s="9"/>
      <c r="E31" s="9" t="s">
        <v>29</v>
      </c>
      <c r="F31" s="9"/>
      <c r="G31" s="9"/>
      <c r="H31" s="9"/>
      <c r="I31" s="9"/>
      <c r="J31" s="9"/>
      <c r="K31" s="9"/>
      <c r="L31" s="9" t="s">
        <v>29</v>
      </c>
      <c r="M31" s="7"/>
      <c r="N31" s="7" t="s">
        <v>69</v>
      </c>
    </row>
    <row r="32" spans="1:14" ht="28.8" x14ac:dyDescent="0.3">
      <c r="A32" s="14" t="s">
        <v>79</v>
      </c>
      <c r="B32" s="7" t="s">
        <v>35</v>
      </c>
      <c r="C32" s="8" t="s">
        <v>76</v>
      </c>
      <c r="D32" s="9"/>
      <c r="E32" s="9" t="s">
        <v>29</v>
      </c>
      <c r="F32" s="9"/>
      <c r="G32" s="9"/>
      <c r="H32" s="9"/>
      <c r="I32" s="9"/>
      <c r="J32" s="9"/>
      <c r="K32" s="9"/>
      <c r="L32" s="9" t="s">
        <v>29</v>
      </c>
      <c r="M32" s="7"/>
      <c r="N32" s="7" t="s">
        <v>69</v>
      </c>
    </row>
    <row r="33" spans="1:14" ht="57.6" x14ac:dyDescent="0.3">
      <c r="A33" s="14" t="s">
        <v>80</v>
      </c>
      <c r="B33" s="7" t="s">
        <v>27</v>
      </c>
      <c r="C33" s="8" t="s">
        <v>81</v>
      </c>
      <c r="D33" s="9"/>
      <c r="E33" s="9" t="s">
        <v>29</v>
      </c>
      <c r="F33" s="9"/>
      <c r="G33" s="9"/>
      <c r="H33" s="9"/>
      <c r="I33" s="9"/>
      <c r="J33" s="9" t="s">
        <v>29</v>
      </c>
      <c r="K33" s="9" t="s">
        <v>29</v>
      </c>
      <c r="L33" s="9" t="s">
        <v>29</v>
      </c>
      <c r="M33" s="7"/>
      <c r="N33" s="7" t="s">
        <v>69</v>
      </c>
    </row>
    <row r="34" spans="1:14" ht="43.2" x14ac:dyDescent="0.3">
      <c r="A34" s="14" t="s">
        <v>82</v>
      </c>
      <c r="B34" s="7" t="s">
        <v>27</v>
      </c>
      <c r="C34" s="8" t="s">
        <v>81</v>
      </c>
      <c r="D34" s="9"/>
      <c r="E34" s="9" t="s">
        <v>29</v>
      </c>
      <c r="F34" s="9"/>
      <c r="G34" s="9"/>
      <c r="H34" s="9"/>
      <c r="I34" s="9"/>
      <c r="J34" s="9" t="s">
        <v>29</v>
      </c>
      <c r="K34" s="9" t="s">
        <v>29</v>
      </c>
      <c r="L34" s="9" t="s">
        <v>29</v>
      </c>
      <c r="M34" s="7"/>
      <c r="N34" s="7" t="s">
        <v>69</v>
      </c>
    </row>
    <row r="35" spans="1:14" ht="43.2" x14ac:dyDescent="0.3">
      <c r="A35" s="14" t="s">
        <v>83</v>
      </c>
      <c r="B35" s="7" t="s">
        <v>27</v>
      </c>
      <c r="C35" s="8" t="s">
        <v>81</v>
      </c>
      <c r="D35" s="9"/>
      <c r="E35" s="9" t="s">
        <v>29</v>
      </c>
      <c r="F35" s="9"/>
      <c r="G35" s="9"/>
      <c r="H35" s="9"/>
      <c r="I35" s="9"/>
      <c r="J35" s="9" t="s">
        <v>29</v>
      </c>
      <c r="K35" s="9" t="s">
        <v>29</v>
      </c>
      <c r="L35" s="9" t="s">
        <v>29</v>
      </c>
      <c r="M35" s="7"/>
      <c r="N35" s="7" t="s">
        <v>69</v>
      </c>
    </row>
    <row r="36" spans="1:14" ht="15.6" x14ac:dyDescent="0.3">
      <c r="A36" s="6" t="s">
        <v>84</v>
      </c>
      <c r="B36" s="7" t="s">
        <v>60</v>
      </c>
      <c r="C36" s="8" t="s">
        <v>85</v>
      </c>
      <c r="D36" s="9" t="s">
        <v>29</v>
      </c>
      <c r="E36" s="9"/>
      <c r="F36" s="9"/>
      <c r="G36" s="9"/>
      <c r="H36" s="9" t="s">
        <v>29</v>
      </c>
      <c r="I36" s="9"/>
      <c r="J36" s="9"/>
      <c r="K36" s="9"/>
      <c r="L36" s="9" t="s">
        <v>29</v>
      </c>
      <c r="M36" s="7"/>
      <c r="N36" s="7" t="s">
        <v>69</v>
      </c>
    </row>
    <row r="37" spans="1:14" ht="15.6" x14ac:dyDescent="0.3">
      <c r="A37" s="6" t="s">
        <v>86</v>
      </c>
      <c r="B37" s="7" t="s">
        <v>27</v>
      </c>
      <c r="C37" s="8" t="s">
        <v>87</v>
      </c>
      <c r="D37" s="9"/>
      <c r="E37" s="9" t="s">
        <v>29</v>
      </c>
      <c r="F37" s="9" t="s">
        <v>29</v>
      </c>
      <c r="G37" s="9"/>
      <c r="H37" s="9"/>
      <c r="I37" s="9"/>
      <c r="J37" s="9"/>
      <c r="K37" s="9"/>
      <c r="L37" s="9"/>
      <c r="M37" s="7"/>
      <c r="N37" s="7" t="s">
        <v>69</v>
      </c>
    </row>
    <row r="38" spans="1:14" ht="15.6" x14ac:dyDescent="0.3">
      <c r="A38" s="6" t="s">
        <v>88</v>
      </c>
      <c r="B38" s="7" t="s">
        <v>60</v>
      </c>
      <c r="C38" s="8" t="s">
        <v>89</v>
      </c>
      <c r="D38" s="9"/>
      <c r="E38" s="9" t="s">
        <v>29</v>
      </c>
      <c r="F38" s="9"/>
      <c r="G38" s="9"/>
      <c r="H38" s="9"/>
      <c r="I38" s="9"/>
      <c r="J38" s="9"/>
      <c r="K38" s="9"/>
      <c r="L38" s="9"/>
      <c r="M38" s="7"/>
      <c r="N38" s="7" t="s">
        <v>69</v>
      </c>
    </row>
    <row r="39" spans="1:14" ht="15.6" x14ac:dyDescent="0.3">
      <c r="A39" s="6" t="s">
        <v>70</v>
      </c>
      <c r="B39" s="7" t="s">
        <v>60</v>
      </c>
      <c r="C39" s="8" t="s">
        <v>89</v>
      </c>
      <c r="D39" s="9"/>
      <c r="E39" s="9" t="s">
        <v>29</v>
      </c>
      <c r="F39" s="9"/>
      <c r="G39" s="9"/>
      <c r="H39" s="9"/>
      <c r="I39" s="9"/>
      <c r="J39" s="9"/>
      <c r="K39" s="9"/>
      <c r="L39" s="9"/>
      <c r="M39" s="7"/>
      <c r="N39" s="7" t="s">
        <v>69</v>
      </c>
    </row>
    <row r="40" spans="1:14" ht="16.8" customHeight="1" x14ac:dyDescent="0.3">
      <c r="A40" s="14" t="s">
        <v>90</v>
      </c>
      <c r="B40" s="7" t="s">
        <v>60</v>
      </c>
      <c r="C40" s="8" t="s">
        <v>91</v>
      </c>
      <c r="D40" s="9"/>
      <c r="E40" s="9" t="s">
        <v>29</v>
      </c>
      <c r="F40" s="9"/>
      <c r="G40" s="9"/>
      <c r="H40" s="9"/>
      <c r="I40" s="9"/>
      <c r="J40" s="9"/>
      <c r="K40" s="9"/>
      <c r="L40" s="9" t="s">
        <v>29</v>
      </c>
      <c r="M40" s="7"/>
      <c r="N40" s="7" t="s">
        <v>69</v>
      </c>
    </row>
    <row r="41" spans="1:14" ht="15.6" x14ac:dyDescent="0.3">
      <c r="A41" s="6" t="s">
        <v>92</v>
      </c>
      <c r="B41" s="7" t="s">
        <v>93</v>
      </c>
      <c r="C41" s="8" t="s">
        <v>94</v>
      </c>
      <c r="D41" s="9" t="s">
        <v>29</v>
      </c>
      <c r="E41" s="9" t="s">
        <v>29</v>
      </c>
      <c r="F41" s="9"/>
      <c r="G41" s="9"/>
      <c r="H41" s="9"/>
      <c r="I41" s="9"/>
      <c r="J41" s="9" t="s">
        <v>29</v>
      </c>
      <c r="K41" s="9"/>
      <c r="L41" s="9" t="s">
        <v>29</v>
      </c>
      <c r="M41" s="7"/>
      <c r="N41" s="7" t="s">
        <v>95</v>
      </c>
    </row>
    <row r="42" spans="1:14" ht="15.6" x14ac:dyDescent="0.3">
      <c r="A42" s="14" t="s">
        <v>96</v>
      </c>
      <c r="B42" s="7" t="s">
        <v>93</v>
      </c>
      <c r="C42" s="8" t="s">
        <v>94</v>
      </c>
      <c r="D42" s="9" t="s">
        <v>29</v>
      </c>
      <c r="E42" s="9" t="s">
        <v>29</v>
      </c>
      <c r="F42" s="9"/>
      <c r="G42" s="9"/>
      <c r="H42" s="9"/>
      <c r="I42" s="9"/>
      <c r="J42" s="9" t="s">
        <v>29</v>
      </c>
      <c r="K42" s="9"/>
      <c r="L42" s="9" t="s">
        <v>29</v>
      </c>
      <c r="M42" s="7"/>
      <c r="N42" s="7" t="s">
        <v>95</v>
      </c>
    </row>
    <row r="43" spans="1:14" ht="15.6" x14ac:dyDescent="0.3">
      <c r="A43" s="6" t="s">
        <v>97</v>
      </c>
      <c r="B43" s="7" t="s">
        <v>93</v>
      </c>
      <c r="C43" s="8" t="s">
        <v>98</v>
      </c>
      <c r="D43" s="9" t="s">
        <v>29</v>
      </c>
      <c r="E43" s="9" t="s">
        <v>29</v>
      </c>
      <c r="F43" s="9"/>
      <c r="G43" s="9"/>
      <c r="H43" s="9"/>
      <c r="I43" s="9"/>
      <c r="J43" s="9" t="s">
        <v>29</v>
      </c>
      <c r="K43" s="9"/>
      <c r="L43" s="9"/>
      <c r="M43" s="7"/>
      <c r="N43" s="7" t="s">
        <v>95</v>
      </c>
    </row>
    <row r="44" spans="1:14" ht="28.8" x14ac:dyDescent="0.3">
      <c r="A44" s="14" t="s">
        <v>99</v>
      </c>
      <c r="B44" s="7" t="s">
        <v>100</v>
      </c>
      <c r="C44" s="8" t="s">
        <v>101</v>
      </c>
      <c r="D44" s="9" t="s">
        <v>29</v>
      </c>
      <c r="E44" s="9"/>
      <c r="F44" s="9"/>
      <c r="G44" s="9"/>
      <c r="H44" s="9"/>
      <c r="I44" s="9"/>
      <c r="J44" s="9" t="s">
        <v>29</v>
      </c>
      <c r="K44" s="9" t="s">
        <v>29</v>
      </c>
      <c r="L44" s="9" t="s">
        <v>29</v>
      </c>
      <c r="M44" s="7"/>
      <c r="N44" s="7" t="s">
        <v>95</v>
      </c>
    </row>
    <row r="45" spans="1:14" ht="15.6" x14ac:dyDescent="0.3">
      <c r="A45" s="14" t="s">
        <v>102</v>
      </c>
      <c r="B45" s="7" t="s">
        <v>100</v>
      </c>
      <c r="C45" s="8" t="s">
        <v>103</v>
      </c>
      <c r="D45" s="9" t="s">
        <v>29</v>
      </c>
      <c r="E45" s="9" t="s">
        <v>29</v>
      </c>
      <c r="F45" s="9"/>
      <c r="G45" s="9"/>
      <c r="H45" s="9"/>
      <c r="I45" s="9"/>
      <c r="J45" s="9" t="s">
        <v>29</v>
      </c>
      <c r="K45" s="9" t="s">
        <v>29</v>
      </c>
      <c r="L45" s="9" t="s">
        <v>29</v>
      </c>
      <c r="M45" s="7"/>
      <c r="N45" s="7" t="s">
        <v>104</v>
      </c>
    </row>
    <row r="46" spans="1:14" ht="15.6" x14ac:dyDescent="0.3">
      <c r="A46" s="6" t="s">
        <v>105</v>
      </c>
      <c r="B46" s="7" t="s">
        <v>100</v>
      </c>
      <c r="C46" s="8" t="s">
        <v>106</v>
      </c>
      <c r="D46" s="9"/>
      <c r="E46" s="9"/>
      <c r="F46" s="9"/>
      <c r="G46" s="9"/>
      <c r="H46" s="9"/>
      <c r="I46" s="9"/>
      <c r="J46" s="9"/>
      <c r="K46" s="9"/>
      <c r="L46" s="9" t="s">
        <v>29</v>
      </c>
      <c r="M46" s="7"/>
      <c r="N46" s="7" t="s">
        <v>104</v>
      </c>
    </row>
    <row r="47" spans="1:14" ht="26.4" x14ac:dyDescent="0.3">
      <c r="A47" s="15" t="s">
        <v>107</v>
      </c>
      <c r="B47" s="7" t="s">
        <v>100</v>
      </c>
      <c r="C47" s="8" t="s">
        <v>108</v>
      </c>
      <c r="D47" s="9"/>
      <c r="E47" s="9"/>
      <c r="F47" s="9"/>
      <c r="G47" s="9"/>
      <c r="H47" s="9"/>
      <c r="I47" s="9"/>
      <c r="J47" s="9"/>
      <c r="K47" s="9"/>
      <c r="L47" s="9"/>
      <c r="M47" s="7" t="s">
        <v>29</v>
      </c>
      <c r="N47" s="7" t="s">
        <v>109</v>
      </c>
    </row>
    <row r="48" spans="1:14" ht="26.4" x14ac:dyDescent="0.3">
      <c r="A48" s="15" t="s">
        <v>110</v>
      </c>
      <c r="B48" s="7" t="s">
        <v>100</v>
      </c>
      <c r="C48" s="8" t="s">
        <v>111</v>
      </c>
      <c r="D48" s="9" t="s">
        <v>29</v>
      </c>
      <c r="E48" s="9" t="s">
        <v>29</v>
      </c>
      <c r="F48" s="9"/>
      <c r="G48" s="9"/>
      <c r="H48" s="9"/>
      <c r="I48" s="9"/>
      <c r="J48" s="9" t="s">
        <v>29</v>
      </c>
      <c r="K48" s="9"/>
      <c r="L48" s="9" t="s">
        <v>29</v>
      </c>
      <c r="M48" s="7"/>
      <c r="N48" s="7" t="s">
        <v>112</v>
      </c>
    </row>
    <row r="49" spans="1:14" ht="15.6" x14ac:dyDescent="0.3">
      <c r="A49" s="6" t="s">
        <v>113</v>
      </c>
      <c r="B49" s="7" t="s">
        <v>100</v>
      </c>
      <c r="C49" s="12" t="s">
        <v>114</v>
      </c>
      <c r="D49" s="9" t="s">
        <v>29</v>
      </c>
      <c r="E49" s="9" t="s">
        <v>29</v>
      </c>
      <c r="F49" s="9"/>
      <c r="G49" s="9"/>
      <c r="H49" s="9"/>
      <c r="I49" s="9"/>
      <c r="J49" s="9" t="s">
        <v>29</v>
      </c>
      <c r="K49" s="9"/>
      <c r="L49" s="9" t="s">
        <v>29</v>
      </c>
      <c r="M49" s="7"/>
      <c r="N49" s="7" t="s">
        <v>112</v>
      </c>
    </row>
    <row r="50" spans="1:14" ht="15.6" x14ac:dyDescent="0.3">
      <c r="A50" s="14" t="s">
        <v>115</v>
      </c>
      <c r="B50" s="7" t="s">
        <v>100</v>
      </c>
      <c r="C50" s="8" t="s">
        <v>116</v>
      </c>
      <c r="D50" s="9" t="s">
        <v>29</v>
      </c>
      <c r="E50" s="9" t="s">
        <v>29</v>
      </c>
      <c r="F50" s="9"/>
      <c r="G50" s="9"/>
      <c r="H50" s="9"/>
      <c r="I50" s="9"/>
      <c r="J50" s="9" t="s">
        <v>29</v>
      </c>
      <c r="K50" s="9" t="s">
        <v>29</v>
      </c>
      <c r="L50" s="9" t="s">
        <v>29</v>
      </c>
      <c r="M50" s="7"/>
      <c r="N50" s="7" t="s">
        <v>112</v>
      </c>
    </row>
    <row r="51" spans="1:14" ht="15.6" x14ac:dyDescent="0.3">
      <c r="A51" s="6" t="s">
        <v>117</v>
      </c>
      <c r="B51" s="7" t="s">
        <v>27</v>
      </c>
      <c r="C51" s="8" t="s">
        <v>118</v>
      </c>
      <c r="D51" s="9" t="s">
        <v>29</v>
      </c>
      <c r="E51" s="9" t="s">
        <v>29</v>
      </c>
      <c r="F51" s="9"/>
      <c r="G51" s="9"/>
      <c r="H51" s="9"/>
      <c r="I51" s="9"/>
      <c r="J51" s="9" t="s">
        <v>29</v>
      </c>
      <c r="K51" s="9"/>
      <c r="L51" s="9" t="s">
        <v>29</v>
      </c>
      <c r="M51" s="7"/>
      <c r="N51" s="7" t="s">
        <v>112</v>
      </c>
    </row>
    <row r="52" spans="1:14" ht="15.6" x14ac:dyDescent="0.3">
      <c r="A52" s="16" t="s">
        <v>119</v>
      </c>
      <c r="B52" s="7" t="s">
        <v>60</v>
      </c>
      <c r="C52" s="8" t="s">
        <v>120</v>
      </c>
      <c r="D52" s="9" t="s">
        <v>29</v>
      </c>
      <c r="E52" s="9" t="s">
        <v>29</v>
      </c>
      <c r="F52" s="9"/>
      <c r="G52" s="9"/>
      <c r="H52" s="9"/>
      <c r="I52" s="9"/>
      <c r="J52" s="9" t="s">
        <v>29</v>
      </c>
      <c r="K52" s="9"/>
      <c r="L52" s="9" t="s">
        <v>29</v>
      </c>
      <c r="M52" s="7"/>
      <c r="N52" s="7" t="s">
        <v>112</v>
      </c>
    </row>
    <row r="53" spans="1:14" ht="15.6" x14ac:dyDescent="0.3">
      <c r="A53" s="6" t="s">
        <v>55</v>
      </c>
      <c r="B53" s="7" t="s">
        <v>27</v>
      </c>
      <c r="C53" s="8" t="s">
        <v>121</v>
      </c>
      <c r="D53" s="9" t="s">
        <v>29</v>
      </c>
      <c r="E53" s="9" t="s">
        <v>29</v>
      </c>
      <c r="F53" s="9"/>
      <c r="G53" s="9"/>
      <c r="H53" s="9"/>
      <c r="I53" s="9"/>
      <c r="J53" s="9" t="s">
        <v>29</v>
      </c>
      <c r="K53" s="9"/>
      <c r="L53" s="9" t="s">
        <v>29</v>
      </c>
      <c r="M53" s="7"/>
      <c r="N53" s="7" t="s">
        <v>112</v>
      </c>
    </row>
    <row r="54" spans="1:14" ht="15.6" x14ac:dyDescent="0.3">
      <c r="A54" s="6" t="s">
        <v>122</v>
      </c>
      <c r="B54" s="7" t="s">
        <v>27</v>
      </c>
      <c r="C54" s="8" t="s">
        <v>121</v>
      </c>
      <c r="D54" s="9" t="s">
        <v>29</v>
      </c>
      <c r="E54" s="9" t="s">
        <v>29</v>
      </c>
      <c r="F54" s="9"/>
      <c r="G54" s="9"/>
      <c r="H54" s="9"/>
      <c r="I54" s="9"/>
      <c r="J54" s="9" t="s">
        <v>29</v>
      </c>
      <c r="K54" s="9"/>
      <c r="L54" s="9" t="s">
        <v>29</v>
      </c>
      <c r="M54" s="7"/>
      <c r="N54" s="7" t="s">
        <v>112</v>
      </c>
    </row>
    <row r="55" spans="1:14" ht="15.6" x14ac:dyDescent="0.3">
      <c r="A55" s="6" t="s">
        <v>52</v>
      </c>
      <c r="B55" s="7" t="s">
        <v>27</v>
      </c>
      <c r="C55" s="8" t="s">
        <v>121</v>
      </c>
      <c r="D55" s="9" t="s">
        <v>29</v>
      </c>
      <c r="E55" s="9" t="s">
        <v>29</v>
      </c>
      <c r="F55" s="9"/>
      <c r="G55" s="9"/>
      <c r="H55" s="9"/>
      <c r="I55" s="9"/>
      <c r="J55" s="9" t="s">
        <v>29</v>
      </c>
      <c r="K55" s="9"/>
      <c r="L55" s="9" t="s">
        <v>29</v>
      </c>
      <c r="M55" s="7"/>
      <c r="N55" s="7" t="s">
        <v>112</v>
      </c>
    </row>
    <row r="56" spans="1:14" ht="15.6" x14ac:dyDescent="0.3">
      <c r="A56" s="14" t="s">
        <v>123</v>
      </c>
      <c r="B56" s="7" t="s">
        <v>27</v>
      </c>
      <c r="C56" s="8" t="s">
        <v>124</v>
      </c>
      <c r="D56" s="9"/>
      <c r="E56" s="9" t="s">
        <v>29</v>
      </c>
      <c r="F56" s="9"/>
      <c r="G56" s="9"/>
      <c r="H56" s="9"/>
      <c r="I56" s="9"/>
      <c r="J56" s="9" t="s">
        <v>29</v>
      </c>
      <c r="K56" s="9"/>
      <c r="L56" s="9" t="s">
        <v>29</v>
      </c>
      <c r="M56" s="7"/>
      <c r="N56" s="7" t="s">
        <v>112</v>
      </c>
    </row>
    <row r="57" spans="1:14" ht="28.8" x14ac:dyDescent="0.3">
      <c r="A57" s="14" t="s">
        <v>125</v>
      </c>
      <c r="B57" s="7" t="s">
        <v>60</v>
      </c>
      <c r="C57" s="8" t="s">
        <v>126</v>
      </c>
      <c r="D57" s="9"/>
      <c r="E57" s="9"/>
      <c r="F57" s="9"/>
      <c r="G57" s="9"/>
      <c r="H57" s="9"/>
      <c r="I57" s="9"/>
      <c r="J57" s="9" t="s">
        <v>29</v>
      </c>
      <c r="K57" s="9" t="s">
        <v>29</v>
      </c>
      <c r="L57" s="9" t="s">
        <v>29</v>
      </c>
      <c r="M57" s="7"/>
      <c r="N57" s="7" t="s">
        <v>127</v>
      </c>
    </row>
    <row r="58" spans="1:14" ht="28.8" x14ac:dyDescent="0.3">
      <c r="A58" s="14" t="s">
        <v>128</v>
      </c>
      <c r="B58" s="7" t="s">
        <v>60</v>
      </c>
      <c r="C58" s="8" t="s">
        <v>129</v>
      </c>
      <c r="D58" s="9" t="s">
        <v>29</v>
      </c>
      <c r="E58" s="9" t="s">
        <v>29</v>
      </c>
      <c r="F58" s="9"/>
      <c r="G58" s="9"/>
      <c r="H58" s="9"/>
      <c r="I58" s="9"/>
      <c r="J58" s="9" t="s">
        <v>29</v>
      </c>
      <c r="K58" s="9" t="s">
        <v>29</v>
      </c>
      <c r="L58" s="9" t="s">
        <v>29</v>
      </c>
      <c r="M58" s="7"/>
      <c r="N58" s="7" t="s">
        <v>127</v>
      </c>
    </row>
    <row r="59" spans="1:14" ht="15.6" x14ac:dyDescent="0.3">
      <c r="A59" s="6" t="s">
        <v>130</v>
      </c>
      <c r="B59" s="7" t="s">
        <v>27</v>
      </c>
      <c r="C59" s="8" t="s">
        <v>131</v>
      </c>
      <c r="D59" s="9" t="s">
        <v>29</v>
      </c>
      <c r="E59" s="9" t="s">
        <v>29</v>
      </c>
      <c r="F59" s="9"/>
      <c r="G59" s="9"/>
      <c r="H59" s="9"/>
      <c r="I59" s="9"/>
      <c r="J59" s="9" t="s">
        <v>29</v>
      </c>
      <c r="K59" s="9" t="s">
        <v>29</v>
      </c>
      <c r="L59" s="9" t="s">
        <v>29</v>
      </c>
      <c r="M59" s="7"/>
      <c r="N59" s="7" t="s">
        <v>127</v>
      </c>
    </row>
    <row r="60" spans="1:14" ht="28.8" x14ac:dyDescent="0.3">
      <c r="A60" s="6" t="s">
        <v>132</v>
      </c>
      <c r="B60" s="7" t="s">
        <v>60</v>
      </c>
      <c r="C60" s="8" t="s">
        <v>133</v>
      </c>
      <c r="D60" s="9"/>
      <c r="E60" s="9"/>
      <c r="F60" s="9"/>
      <c r="G60" s="9"/>
      <c r="H60" s="9"/>
      <c r="I60" s="9"/>
      <c r="J60" s="9" t="s">
        <v>29</v>
      </c>
      <c r="K60" s="9"/>
      <c r="L60" s="9"/>
      <c r="M60" s="7"/>
      <c r="N60" s="7" t="s">
        <v>127</v>
      </c>
    </row>
    <row r="61" spans="1:14" ht="15.6" x14ac:dyDescent="0.3">
      <c r="A61" s="6" t="s">
        <v>134</v>
      </c>
      <c r="B61" s="7" t="s">
        <v>135</v>
      </c>
      <c r="C61" s="8" t="s">
        <v>133</v>
      </c>
      <c r="D61" s="9"/>
      <c r="E61" s="9"/>
      <c r="F61" s="9"/>
      <c r="G61" s="9"/>
      <c r="H61" s="9"/>
      <c r="I61" s="9"/>
      <c r="J61" s="9" t="s">
        <v>29</v>
      </c>
      <c r="K61" s="9"/>
      <c r="L61" s="9"/>
      <c r="M61" s="7"/>
      <c r="N61" s="7" t="s">
        <v>127</v>
      </c>
    </row>
    <row r="62" spans="1:14" ht="15.6" x14ac:dyDescent="0.3">
      <c r="A62" s="6" t="s">
        <v>136</v>
      </c>
      <c r="B62" s="7" t="s">
        <v>60</v>
      </c>
      <c r="C62" s="8" t="s">
        <v>137</v>
      </c>
      <c r="D62" s="9" t="s">
        <v>29</v>
      </c>
      <c r="E62" s="9" t="s">
        <v>29</v>
      </c>
      <c r="F62" s="9"/>
      <c r="G62" s="9" t="s">
        <v>29</v>
      </c>
      <c r="H62" s="9" t="s">
        <v>29</v>
      </c>
      <c r="I62" s="9"/>
      <c r="J62" s="9"/>
      <c r="K62" s="9"/>
      <c r="L62" s="9" t="s">
        <v>29</v>
      </c>
      <c r="M62" s="7"/>
      <c r="N62" s="7" t="s">
        <v>138</v>
      </c>
    </row>
    <row r="63" spans="1:14" ht="15.6" x14ac:dyDescent="0.3">
      <c r="A63" s="6" t="s">
        <v>139</v>
      </c>
      <c r="B63" s="7" t="s">
        <v>60</v>
      </c>
      <c r="C63" s="8" t="s">
        <v>137</v>
      </c>
      <c r="D63" s="9" t="s">
        <v>29</v>
      </c>
      <c r="E63" s="9" t="s">
        <v>29</v>
      </c>
      <c r="F63" s="9"/>
      <c r="G63" s="9" t="s">
        <v>29</v>
      </c>
      <c r="H63" s="9" t="s">
        <v>29</v>
      </c>
      <c r="I63" s="9"/>
      <c r="J63" s="9"/>
      <c r="K63" s="9"/>
      <c r="L63" s="9" t="s">
        <v>29</v>
      </c>
      <c r="M63" s="7"/>
      <c r="N63" s="7" t="s">
        <v>138</v>
      </c>
    </row>
    <row r="64" spans="1:14" ht="15.6" x14ac:dyDescent="0.3">
      <c r="A64" s="14" t="s">
        <v>140</v>
      </c>
      <c r="B64" s="7" t="s">
        <v>60</v>
      </c>
      <c r="C64" s="8" t="s">
        <v>141</v>
      </c>
      <c r="D64" s="9" t="s">
        <v>29</v>
      </c>
      <c r="E64" s="9" t="s">
        <v>29</v>
      </c>
      <c r="F64" s="9"/>
      <c r="G64" s="9" t="s">
        <v>29</v>
      </c>
      <c r="H64" s="9" t="s">
        <v>29</v>
      </c>
      <c r="I64" s="9"/>
      <c r="J64" s="9"/>
      <c r="K64" s="9"/>
      <c r="L64" s="9" t="s">
        <v>29</v>
      </c>
      <c r="M64" s="7"/>
      <c r="N64" s="7" t="s">
        <v>138</v>
      </c>
    </row>
    <row r="65" spans="1:14" ht="15.6" x14ac:dyDescent="0.3">
      <c r="A65" s="6" t="s">
        <v>142</v>
      </c>
      <c r="B65" s="7" t="s">
        <v>27</v>
      </c>
      <c r="C65" s="8" t="s">
        <v>141</v>
      </c>
      <c r="D65" s="9" t="s">
        <v>29</v>
      </c>
      <c r="E65" s="9" t="s">
        <v>29</v>
      </c>
      <c r="F65" s="9"/>
      <c r="G65" s="9" t="s">
        <v>29</v>
      </c>
      <c r="H65" s="9" t="s">
        <v>29</v>
      </c>
      <c r="I65" s="9"/>
      <c r="J65" s="9"/>
      <c r="K65" s="9"/>
      <c r="L65" s="9" t="s">
        <v>29</v>
      </c>
      <c r="M65" s="7"/>
      <c r="N65" s="7" t="s">
        <v>138</v>
      </c>
    </row>
    <row r="66" spans="1:14" ht="18.600000000000001" customHeight="1" x14ac:dyDescent="0.3">
      <c r="A66" s="14" t="s">
        <v>143</v>
      </c>
      <c r="B66" s="7" t="s">
        <v>60</v>
      </c>
      <c r="C66" s="8" t="s">
        <v>144</v>
      </c>
      <c r="D66" s="9" t="s">
        <v>29</v>
      </c>
      <c r="E66" s="9" t="s">
        <v>29</v>
      </c>
      <c r="F66" s="9"/>
      <c r="G66" s="9"/>
      <c r="H66" s="9"/>
      <c r="I66" s="9"/>
      <c r="J66" s="9" t="s">
        <v>29</v>
      </c>
      <c r="K66" s="9"/>
      <c r="L66" s="9" t="s">
        <v>29</v>
      </c>
      <c r="M66" s="7"/>
      <c r="N66" s="7" t="s">
        <v>145</v>
      </c>
    </row>
    <row r="67" spans="1:14" ht="43.2" x14ac:dyDescent="0.3">
      <c r="A67" s="14" t="s">
        <v>146</v>
      </c>
      <c r="B67" s="7" t="s">
        <v>60</v>
      </c>
      <c r="C67" s="8" t="s">
        <v>147</v>
      </c>
      <c r="D67" s="9" t="s">
        <v>29</v>
      </c>
      <c r="E67" s="9" t="s">
        <v>29</v>
      </c>
      <c r="F67" s="9"/>
      <c r="G67" s="9"/>
      <c r="H67" s="9"/>
      <c r="I67" s="9"/>
      <c r="J67" s="9"/>
      <c r="K67" s="9"/>
      <c r="L67" s="9" t="s">
        <v>29</v>
      </c>
      <c r="M67" s="7"/>
      <c r="N67" s="7" t="s">
        <v>145</v>
      </c>
    </row>
    <row r="68" spans="1:14" ht="28.8" x14ac:dyDescent="0.3">
      <c r="A68" s="14" t="s">
        <v>148</v>
      </c>
      <c r="B68" s="7" t="s">
        <v>60</v>
      </c>
      <c r="C68" s="8" t="s">
        <v>149</v>
      </c>
      <c r="D68" s="9" t="s">
        <v>29</v>
      </c>
      <c r="E68" s="9" t="s">
        <v>29</v>
      </c>
      <c r="F68" s="9"/>
      <c r="G68" s="9"/>
      <c r="H68" s="9"/>
      <c r="I68" s="9"/>
      <c r="J68" s="9"/>
      <c r="K68" s="9"/>
      <c r="L68" s="9" t="s">
        <v>29</v>
      </c>
      <c r="M68" s="7"/>
      <c r="N68" s="7" t="s">
        <v>145</v>
      </c>
    </row>
    <row r="69" spans="1:14" ht="15.6" x14ac:dyDescent="0.3">
      <c r="A69" s="14" t="s">
        <v>150</v>
      </c>
      <c r="B69" s="7" t="s">
        <v>60</v>
      </c>
      <c r="C69" s="8" t="s">
        <v>151</v>
      </c>
      <c r="D69" s="9" t="s">
        <v>29</v>
      </c>
      <c r="E69" s="9" t="s">
        <v>29</v>
      </c>
      <c r="F69" s="9"/>
      <c r="G69" s="9"/>
      <c r="H69" s="9"/>
      <c r="I69" s="9"/>
      <c r="J69" s="9" t="s">
        <v>29</v>
      </c>
      <c r="K69" s="9"/>
      <c r="L69" s="9" t="s">
        <v>29</v>
      </c>
      <c r="M69" s="7"/>
      <c r="N69" s="7" t="s">
        <v>145</v>
      </c>
    </row>
    <row r="70" spans="1:14" ht="15.6" x14ac:dyDescent="0.3">
      <c r="A70" s="14" t="s">
        <v>152</v>
      </c>
      <c r="B70" s="7" t="s">
        <v>60</v>
      </c>
      <c r="C70" s="8" t="s">
        <v>153</v>
      </c>
      <c r="D70" s="9" t="s">
        <v>29</v>
      </c>
      <c r="E70" s="9" t="s">
        <v>29</v>
      </c>
      <c r="F70" s="9" t="s">
        <v>29</v>
      </c>
      <c r="G70" s="9"/>
      <c r="H70" s="9"/>
      <c r="I70" s="9"/>
      <c r="J70" s="9"/>
      <c r="K70" s="9"/>
      <c r="L70" s="9" t="s">
        <v>29</v>
      </c>
      <c r="M70" s="7"/>
      <c r="N70" s="7" t="s">
        <v>154</v>
      </c>
    </row>
    <row r="71" spans="1:14" ht="15.6" x14ac:dyDescent="0.3">
      <c r="A71" s="14" t="s">
        <v>155</v>
      </c>
      <c r="B71" s="7" t="s">
        <v>27</v>
      </c>
      <c r="C71" s="8" t="s">
        <v>156</v>
      </c>
      <c r="D71" s="9"/>
      <c r="E71" s="9" t="s">
        <v>29</v>
      </c>
      <c r="F71" s="9"/>
      <c r="G71" s="9"/>
      <c r="H71" s="9"/>
      <c r="I71" s="9"/>
      <c r="J71" s="9"/>
      <c r="K71" s="9"/>
      <c r="L71" s="9" t="s">
        <v>29</v>
      </c>
      <c r="M71" s="7"/>
      <c r="N71" s="7" t="s">
        <v>154</v>
      </c>
    </row>
    <row r="72" spans="1:14" ht="15.6" x14ac:dyDescent="0.3">
      <c r="A72" s="14" t="s">
        <v>157</v>
      </c>
      <c r="B72" s="7" t="s">
        <v>60</v>
      </c>
      <c r="C72" s="8" t="s">
        <v>158</v>
      </c>
      <c r="D72" s="9" t="s">
        <v>29</v>
      </c>
      <c r="E72" s="9" t="s">
        <v>29</v>
      </c>
      <c r="F72" s="9"/>
      <c r="G72" s="9"/>
      <c r="H72" s="9"/>
      <c r="I72" s="9"/>
      <c r="J72" s="9" t="s">
        <v>29</v>
      </c>
      <c r="K72" s="9"/>
      <c r="L72" s="9" t="s">
        <v>29</v>
      </c>
      <c r="M72" s="7"/>
      <c r="N72" s="7" t="s">
        <v>154</v>
      </c>
    </row>
    <row r="73" spans="1:14" ht="15.6" x14ac:dyDescent="0.3">
      <c r="A73" s="14" t="s">
        <v>159</v>
      </c>
      <c r="B73" s="7" t="s">
        <v>60</v>
      </c>
      <c r="C73" s="8" t="s">
        <v>158</v>
      </c>
      <c r="D73" s="9" t="s">
        <v>29</v>
      </c>
      <c r="E73" s="9" t="s">
        <v>29</v>
      </c>
      <c r="F73" s="9"/>
      <c r="G73" s="9"/>
      <c r="H73" s="9"/>
      <c r="I73" s="9"/>
      <c r="J73" s="9" t="s">
        <v>29</v>
      </c>
      <c r="K73" s="9"/>
      <c r="L73" s="9" t="s">
        <v>29</v>
      </c>
      <c r="M73" s="7"/>
      <c r="N73" s="7" t="s">
        <v>154</v>
      </c>
    </row>
    <row r="74" spans="1:14" ht="15.6" x14ac:dyDescent="0.3">
      <c r="A74" s="14" t="s">
        <v>160</v>
      </c>
      <c r="B74" s="7" t="s">
        <v>60</v>
      </c>
      <c r="C74" s="8" t="s">
        <v>161</v>
      </c>
      <c r="D74" s="9" t="s">
        <v>29</v>
      </c>
      <c r="E74" s="9" t="s">
        <v>29</v>
      </c>
      <c r="F74" s="9" t="s">
        <v>29</v>
      </c>
      <c r="G74" s="9" t="s">
        <v>29</v>
      </c>
      <c r="H74" s="9" t="s">
        <v>29</v>
      </c>
      <c r="I74" s="9"/>
      <c r="J74" s="9" t="s">
        <v>29</v>
      </c>
      <c r="K74" s="9"/>
      <c r="L74" s="9" t="s">
        <v>29</v>
      </c>
      <c r="M74" s="7"/>
      <c r="N74" s="7" t="s">
        <v>154</v>
      </c>
    </row>
    <row r="75" spans="1:14" ht="15.6" x14ac:dyDescent="0.3">
      <c r="A75" s="6" t="s">
        <v>162</v>
      </c>
      <c r="B75" s="7" t="s">
        <v>27</v>
      </c>
      <c r="C75" s="8" t="s">
        <v>163</v>
      </c>
      <c r="D75" s="9" t="s">
        <v>29</v>
      </c>
      <c r="E75" s="9"/>
      <c r="F75" s="9"/>
      <c r="G75" s="9"/>
      <c r="H75" s="9"/>
      <c r="I75" s="9"/>
      <c r="J75" s="9" t="s">
        <v>29</v>
      </c>
      <c r="K75" s="9"/>
      <c r="L75" s="9" t="s">
        <v>29</v>
      </c>
      <c r="M75" s="7"/>
      <c r="N75" s="7" t="s">
        <v>164</v>
      </c>
    </row>
    <row r="76" spans="1:14" ht="15.6" x14ac:dyDescent="0.3">
      <c r="A76" s="6" t="s">
        <v>165</v>
      </c>
      <c r="B76" s="7" t="s">
        <v>27</v>
      </c>
      <c r="C76" s="8" t="s">
        <v>163</v>
      </c>
      <c r="D76" s="9" t="s">
        <v>29</v>
      </c>
      <c r="E76" s="9"/>
      <c r="F76" s="9"/>
      <c r="G76" s="9"/>
      <c r="H76" s="9"/>
      <c r="I76" s="9"/>
      <c r="J76" s="9" t="s">
        <v>29</v>
      </c>
      <c r="K76" s="9"/>
      <c r="L76" s="9" t="s">
        <v>29</v>
      </c>
      <c r="M76" s="7"/>
      <c r="N76" s="7" t="s">
        <v>164</v>
      </c>
    </row>
    <row r="77" spans="1:14" ht="15.6" x14ac:dyDescent="0.3">
      <c r="A77" s="16" t="s">
        <v>166</v>
      </c>
      <c r="B77" s="7" t="s">
        <v>27</v>
      </c>
      <c r="C77" s="8" t="s">
        <v>167</v>
      </c>
      <c r="D77" s="17" t="s">
        <v>29</v>
      </c>
      <c r="E77" s="17" t="s">
        <v>29</v>
      </c>
      <c r="F77" s="7"/>
      <c r="G77" s="7"/>
      <c r="H77" s="7"/>
      <c r="I77" s="7"/>
      <c r="J77" s="7"/>
      <c r="K77" s="7"/>
      <c r="L77" s="7" t="s">
        <v>29</v>
      </c>
      <c r="M77" s="7"/>
      <c r="N77" s="7" t="s">
        <v>164</v>
      </c>
    </row>
  </sheetData>
  <hyperlinks>
    <hyperlink ref="A2" r:id="rId1" display="https://act-rules.github.io/rules/qt1vmo"/>
    <hyperlink ref="A3" r:id="rId2" display="https://act-rules.github.io/rules/23a2a8"/>
    <hyperlink ref="A7" r:id="rId3" display="https://act-rules.github.io/rules/e7aa44"/>
    <hyperlink ref="A9" r:id="rId4" display="https://act-rules.github.io/rules/c3232f"/>
    <hyperlink ref="A11" r:id="rId5" display="https://act-rules.github.io/rules/eac66b"/>
    <hyperlink ref="A13" r:id="rId6" display="https://act-rules.github.io/rules/c5a4ea"/>
    <hyperlink ref="A15" r:id="rId7" display="https://act-rules.github.io/rules/1ec09b"/>
    <hyperlink ref="A17" r:id="rId8" display="https://act-rules.github.io/rules/ffd0e9"/>
    <hyperlink ref="A53" r:id="rId9" display="https://act-rules.github.io/rules/b49b2e"/>
    <hyperlink ref="A19" r:id="rId10" display="https://act-rules.github.io/rules/a25f45"/>
    <hyperlink ref="A22" r:id="rId11" display="https://act-rules.github.io/rules/b33eff"/>
    <hyperlink ref="A23" r:id="rId12" display="https://act-rules.github.io/rules/73f2c2"/>
    <hyperlink ref="A26" r:id="rId13" display="https://act-rules.github.io/rules/b4f0c3"/>
    <hyperlink ref="A36" r:id="rId14" display="https://act-rules.github.io/rules/80f0bf"/>
    <hyperlink ref="A37" r:id="rId15" display="https://act-rules.github.io/rules/afw4f7"/>
    <hyperlink ref="A38" r:id="rId16" display="https://act-rules.github.io/rules/59br37"/>
    <hyperlink ref="A39" r:id="rId17" display="https://act-rules.github.io/rules/b4f0c3"/>
    <hyperlink ref="A41" r:id="rId18" display="https://act-rules.github.io/rules/0ssw9k"/>
    <hyperlink ref="A43" r:id="rId19" display="https://act-rules.github.io/rules/80af7b"/>
    <hyperlink ref="A46" r:id="rId20" display="https://act-rules.github.io/rules/efbfc7"/>
    <hyperlink ref="A49" r:id="rId21" display="https://act-rules.github.io/rules/2779a5"/>
    <hyperlink ref="A51" r:id="rId22" display="https://act-rules.github.io/rules/5effbb"/>
    <hyperlink ref="A54" r:id="rId23" display="https://act-rules.github.io/rules/cc0f0a"/>
    <hyperlink ref="A55" r:id="rId24" display="https://act-rules.github.io/rules/ffd0e9"/>
    <hyperlink ref="A59" r:id="rId25" display="https://act-rules.github.io/rules/2ee8b8"/>
    <hyperlink ref="A60" r:id="rId26" display="https://act-rules.github.io/rules/7677a9"/>
    <hyperlink ref="A61" r:id="rId27" display="https://act-rules.github.io/rules/c249d5"/>
    <hyperlink ref="A62" r:id="rId28" display="https://act-rules.github.io/rules/b5c3f8"/>
    <hyperlink ref="A63" r:id="rId29" display="https://act-rules.github.io/rules/bf051a"/>
    <hyperlink ref="A65" r:id="rId30" display="https://act-rules.github.io/rules/de46e4"/>
    <hyperlink ref="A75" r:id="rId31" display="https://act-rules.github.io/rules/e6952f"/>
    <hyperlink ref="A76" r:id="rId32" display="https://act-rules.github.io/rules/3ea0c8"/>
    <hyperlink ref="A18" r:id="rId33" display="https://act-rules.github.io/rules/b49b2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16" workbookViewId="0">
      <selection activeCell="A30" sqref="A30"/>
    </sheetView>
  </sheetViews>
  <sheetFormatPr defaultRowHeight="14.4" x14ac:dyDescent="0.3"/>
  <cols>
    <col min="1" max="1" width="12.5546875" customWidth="1"/>
    <col min="2" max="2" width="14.77734375" customWidth="1"/>
  </cols>
  <sheetData>
    <row r="1" spans="1:2" x14ac:dyDescent="0.3">
      <c r="A1" s="1" t="s">
        <v>5</v>
      </c>
      <c r="B1" s="1" t="s">
        <v>6</v>
      </c>
    </row>
    <row r="2" spans="1:2" x14ac:dyDescent="0.3">
      <c r="A2" t="s">
        <v>2</v>
      </c>
      <c r="B2" t="s">
        <v>7</v>
      </c>
    </row>
    <row r="3" spans="1:2" x14ac:dyDescent="0.3">
      <c r="A3" t="s">
        <v>3</v>
      </c>
      <c r="B3" t="s">
        <v>8</v>
      </c>
    </row>
    <row r="4" spans="1:2" x14ac:dyDescent="0.3">
      <c r="A4" t="s">
        <v>4</v>
      </c>
      <c r="B4" t="s">
        <v>9</v>
      </c>
    </row>
    <row r="5" spans="1:2" x14ac:dyDescent="0.3">
      <c r="B5"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C1" zoomScale="85" zoomScaleNormal="85" workbookViewId="0">
      <selection activeCell="K11" sqref="K11"/>
    </sheetView>
  </sheetViews>
  <sheetFormatPr defaultRowHeight="14.4" x14ac:dyDescent="0.3"/>
  <cols>
    <col min="1" max="1" width="51.77734375" customWidth="1"/>
    <col min="2" max="2" width="51.77734375" style="53" customWidth="1"/>
    <col min="3" max="3" width="33.6640625" customWidth="1"/>
    <col min="4" max="4" width="17.88671875" customWidth="1"/>
    <col min="5" max="5" width="18.5546875" customWidth="1"/>
    <col min="6" max="6" width="17.6640625" customWidth="1"/>
    <col min="7" max="7" width="17.44140625" customWidth="1"/>
    <col min="8" max="8" width="20.6640625" customWidth="1"/>
    <col min="9" max="9" width="21.109375" customWidth="1"/>
    <col min="10" max="10" width="20" customWidth="1"/>
    <col min="11" max="11" width="21.77734375" customWidth="1"/>
  </cols>
  <sheetData>
    <row r="1" spans="1:11" ht="18" x14ac:dyDescent="0.35">
      <c r="A1" s="2" t="s">
        <v>168</v>
      </c>
      <c r="B1" s="52" t="s">
        <v>220</v>
      </c>
      <c r="C1" s="28" t="s">
        <v>13</v>
      </c>
      <c r="D1" s="25" t="s">
        <v>178</v>
      </c>
      <c r="E1" s="26" t="s">
        <v>175</v>
      </c>
      <c r="F1" s="25" t="s">
        <v>179</v>
      </c>
      <c r="G1" s="26" t="s">
        <v>175</v>
      </c>
      <c r="H1" s="24" t="s">
        <v>180</v>
      </c>
      <c r="I1" s="21" t="s">
        <v>175</v>
      </c>
      <c r="J1" s="21" t="s">
        <v>176</v>
      </c>
      <c r="K1" s="21" t="s">
        <v>181</v>
      </c>
    </row>
    <row r="2" spans="1:11" ht="15.6" x14ac:dyDescent="0.3">
      <c r="A2" s="6" t="s">
        <v>26</v>
      </c>
      <c r="B2" s="56" t="s">
        <v>219</v>
      </c>
      <c r="C2" s="29" t="s">
        <v>27</v>
      </c>
      <c r="D2" s="30"/>
      <c r="E2" s="27"/>
      <c r="F2" s="33"/>
      <c r="G2" s="34"/>
      <c r="H2" s="76"/>
      <c r="I2" s="77"/>
      <c r="J2" s="22" t="str">
        <f t="shared" ref="J2:J33" si="0">IF(COUNTIF(D2:H2,"Not Present")&gt;2,"Not Present",(IF(AND(ISBLANK(D2),ISBLANK(F2),ISBLANK(H2)),"Not Present",AVERAGE(D2,F2,H2))))</f>
        <v>Not Present</v>
      </c>
      <c r="K2" s="23">
        <f>SUM(E2,G2,I2)</f>
        <v>0</v>
      </c>
    </row>
    <row r="3" spans="1:11" ht="15.6" x14ac:dyDescent="0.3">
      <c r="A3" s="6" t="s">
        <v>31</v>
      </c>
      <c r="B3" s="56" t="s">
        <v>219</v>
      </c>
      <c r="C3" s="29" t="s">
        <v>27</v>
      </c>
      <c r="D3" s="30"/>
      <c r="E3" s="27"/>
      <c r="F3" s="33"/>
      <c r="G3" s="34"/>
      <c r="H3" s="76"/>
      <c r="I3" s="77"/>
      <c r="J3" s="22" t="str">
        <f t="shared" si="0"/>
        <v>Not Present</v>
      </c>
      <c r="K3" s="23">
        <f t="shared" ref="K3:K64" si="1">SUM(E3,G3,I3)</f>
        <v>0</v>
      </c>
    </row>
    <row r="4" spans="1:11" ht="15.6" x14ac:dyDescent="0.3">
      <c r="A4" s="6" t="s">
        <v>32</v>
      </c>
      <c r="B4" s="56" t="s">
        <v>219</v>
      </c>
      <c r="C4" s="29" t="s">
        <v>27</v>
      </c>
      <c r="D4" s="30"/>
      <c r="E4" s="27"/>
      <c r="F4" s="33"/>
      <c r="G4" s="34"/>
      <c r="H4" s="76"/>
      <c r="I4" s="77"/>
      <c r="J4" s="22" t="str">
        <f t="shared" si="0"/>
        <v>Not Present</v>
      </c>
      <c r="K4" s="23">
        <f t="shared" si="1"/>
        <v>0</v>
      </c>
    </row>
    <row r="5" spans="1:11" ht="15.6" x14ac:dyDescent="0.3">
      <c r="A5" s="11" t="s">
        <v>33</v>
      </c>
      <c r="B5" s="56" t="s">
        <v>210</v>
      </c>
      <c r="C5" s="29" t="s">
        <v>27</v>
      </c>
      <c r="D5" s="30"/>
      <c r="E5" s="27"/>
      <c r="F5" s="33"/>
      <c r="G5" s="34"/>
      <c r="H5" s="76"/>
      <c r="I5" s="77"/>
      <c r="J5" s="22" t="str">
        <f t="shared" si="0"/>
        <v>Not Present</v>
      </c>
      <c r="K5" s="23">
        <f t="shared" si="1"/>
        <v>0</v>
      </c>
    </row>
    <row r="6" spans="1:11" ht="15.6" x14ac:dyDescent="0.3">
      <c r="A6" s="11" t="s">
        <v>34</v>
      </c>
      <c r="B6" s="56" t="s">
        <v>210</v>
      </c>
      <c r="C6" s="29" t="s">
        <v>177</v>
      </c>
      <c r="D6" s="30"/>
      <c r="E6" s="27"/>
      <c r="F6" s="33"/>
      <c r="G6" s="34"/>
      <c r="H6" s="76"/>
      <c r="I6" s="77"/>
      <c r="J6" s="22" t="str">
        <f t="shared" si="0"/>
        <v>Not Present</v>
      </c>
      <c r="K6" s="23">
        <f t="shared" si="1"/>
        <v>0</v>
      </c>
    </row>
    <row r="7" spans="1:11" ht="15.6" x14ac:dyDescent="0.3">
      <c r="A7" s="6" t="s">
        <v>36</v>
      </c>
      <c r="B7" s="56" t="s">
        <v>210</v>
      </c>
      <c r="C7" s="29" t="s">
        <v>27</v>
      </c>
      <c r="D7" s="30"/>
      <c r="E7" s="27"/>
      <c r="F7" s="33"/>
      <c r="G7" s="34"/>
      <c r="H7" s="76"/>
      <c r="I7" s="77"/>
      <c r="J7" s="22" t="str">
        <f t="shared" si="0"/>
        <v>Not Present</v>
      </c>
      <c r="K7" s="23">
        <f t="shared" si="1"/>
        <v>0</v>
      </c>
    </row>
    <row r="8" spans="1:11" ht="15.6" x14ac:dyDescent="0.3">
      <c r="A8" s="11" t="s">
        <v>39</v>
      </c>
      <c r="B8" s="56" t="s">
        <v>210</v>
      </c>
      <c r="C8" s="29" t="s">
        <v>177</v>
      </c>
      <c r="D8" s="30"/>
      <c r="E8" s="27"/>
      <c r="F8" s="33"/>
      <c r="G8" s="34"/>
      <c r="H8" s="76"/>
      <c r="I8" s="77"/>
      <c r="J8" s="22" t="str">
        <f t="shared" si="0"/>
        <v>Not Present</v>
      </c>
      <c r="K8" s="23">
        <f t="shared" si="1"/>
        <v>0</v>
      </c>
    </row>
    <row r="9" spans="1:11" ht="15.6" x14ac:dyDescent="0.3">
      <c r="A9" s="6" t="s">
        <v>40</v>
      </c>
      <c r="B9" s="56" t="s">
        <v>219</v>
      </c>
      <c r="C9" s="29" t="s">
        <v>27</v>
      </c>
      <c r="D9" s="30"/>
      <c r="E9" s="27"/>
      <c r="F9" s="33"/>
      <c r="G9" s="34"/>
      <c r="H9" s="76"/>
      <c r="I9" s="77"/>
      <c r="J9" s="22" t="str">
        <f t="shared" si="0"/>
        <v>Not Present</v>
      </c>
      <c r="K9" s="23">
        <f t="shared" si="1"/>
        <v>0</v>
      </c>
    </row>
    <row r="10" spans="1:11" ht="28.8" x14ac:dyDescent="0.3">
      <c r="A10" s="11" t="s">
        <v>41</v>
      </c>
      <c r="B10" s="56" t="s">
        <v>219</v>
      </c>
      <c r="C10" s="29" t="s">
        <v>177</v>
      </c>
      <c r="D10" s="30"/>
      <c r="E10" s="27"/>
      <c r="F10" s="33"/>
      <c r="G10" s="34"/>
      <c r="H10" s="76"/>
      <c r="I10" s="77"/>
      <c r="J10" s="22" t="str">
        <f t="shared" si="0"/>
        <v>Not Present</v>
      </c>
      <c r="K10" s="23">
        <f t="shared" si="1"/>
        <v>0</v>
      </c>
    </row>
    <row r="11" spans="1:11" ht="15.6" x14ac:dyDescent="0.3">
      <c r="A11" s="6" t="s">
        <v>42</v>
      </c>
      <c r="B11" s="56" t="s">
        <v>210</v>
      </c>
      <c r="C11" s="29" t="s">
        <v>27</v>
      </c>
      <c r="D11" s="30"/>
      <c r="E11" s="27"/>
      <c r="F11" s="33"/>
      <c r="G11" s="34"/>
      <c r="H11" s="76"/>
      <c r="I11" s="77"/>
      <c r="J11" s="22" t="str">
        <f t="shared" si="0"/>
        <v>Not Present</v>
      </c>
      <c r="K11" s="23">
        <f t="shared" si="1"/>
        <v>0</v>
      </c>
    </row>
    <row r="12" spans="1:11" ht="28.8" x14ac:dyDescent="0.3">
      <c r="A12" s="11" t="s">
        <v>44</v>
      </c>
      <c r="B12" s="56" t="s">
        <v>210</v>
      </c>
      <c r="C12" s="29" t="s">
        <v>177</v>
      </c>
      <c r="D12" s="30"/>
      <c r="E12" s="27"/>
      <c r="F12" s="33"/>
      <c r="G12" s="34"/>
      <c r="H12" s="76"/>
      <c r="I12" s="77"/>
      <c r="J12" s="22" t="str">
        <f t="shared" si="0"/>
        <v>Not Present</v>
      </c>
      <c r="K12" s="23">
        <f t="shared" si="1"/>
        <v>0</v>
      </c>
    </row>
    <row r="13" spans="1:11" ht="15.6" x14ac:dyDescent="0.3">
      <c r="A13" s="6" t="s">
        <v>45</v>
      </c>
      <c r="B13" s="56" t="s">
        <v>219</v>
      </c>
      <c r="C13" s="29" t="s">
        <v>27</v>
      </c>
      <c r="D13" s="30"/>
      <c r="E13" s="27"/>
      <c r="F13" s="33"/>
      <c r="G13" s="34"/>
      <c r="H13" s="76"/>
      <c r="I13" s="77"/>
      <c r="J13" s="22" t="str">
        <f t="shared" si="0"/>
        <v>Not Present</v>
      </c>
      <c r="K13" s="23">
        <f t="shared" si="1"/>
        <v>0</v>
      </c>
    </row>
    <row r="14" spans="1:11" ht="28.8" x14ac:dyDescent="0.3">
      <c r="A14" s="14" t="s">
        <v>47</v>
      </c>
      <c r="B14" s="57" t="s">
        <v>210</v>
      </c>
      <c r="C14" s="29" t="s">
        <v>27</v>
      </c>
      <c r="D14" s="30"/>
      <c r="E14" s="27"/>
      <c r="F14" s="33"/>
      <c r="G14" s="34"/>
      <c r="H14" s="76"/>
      <c r="I14" s="77"/>
      <c r="J14" s="22" t="str">
        <f t="shared" si="0"/>
        <v>Not Present</v>
      </c>
      <c r="K14" s="23">
        <f t="shared" si="1"/>
        <v>0</v>
      </c>
    </row>
    <row r="15" spans="1:11" ht="15.6" x14ac:dyDescent="0.3">
      <c r="A15" s="6" t="s">
        <v>49</v>
      </c>
      <c r="B15" s="56" t="s">
        <v>219</v>
      </c>
      <c r="C15" s="29" t="s">
        <v>27</v>
      </c>
      <c r="D15" s="30"/>
      <c r="E15" s="27"/>
      <c r="F15" s="33"/>
      <c r="G15" s="34"/>
      <c r="H15" s="76"/>
      <c r="I15" s="77"/>
      <c r="J15" s="22" t="str">
        <f t="shared" si="0"/>
        <v>Not Present</v>
      </c>
      <c r="K15" s="23">
        <f t="shared" si="1"/>
        <v>0</v>
      </c>
    </row>
    <row r="16" spans="1:11" ht="28.8" x14ac:dyDescent="0.3">
      <c r="A16" s="11" t="s">
        <v>51</v>
      </c>
      <c r="B16" s="56" t="s">
        <v>219</v>
      </c>
      <c r="C16" s="29" t="s">
        <v>177</v>
      </c>
      <c r="D16" s="30"/>
      <c r="E16" s="27"/>
      <c r="F16" s="33"/>
      <c r="G16" s="34"/>
      <c r="H16" s="76"/>
      <c r="I16" s="77"/>
      <c r="J16" s="22" t="str">
        <f t="shared" si="0"/>
        <v>Not Present</v>
      </c>
      <c r="K16" s="23">
        <f t="shared" si="1"/>
        <v>0</v>
      </c>
    </row>
    <row r="17" spans="1:11" ht="15.6" x14ac:dyDescent="0.3">
      <c r="A17" s="54" t="s">
        <v>169</v>
      </c>
      <c r="B17" s="56" t="s">
        <v>216</v>
      </c>
      <c r="C17" s="29" t="s">
        <v>27</v>
      </c>
      <c r="D17" s="30"/>
      <c r="E17" s="27"/>
      <c r="F17" s="33"/>
      <c r="G17" s="34"/>
      <c r="H17" s="76"/>
      <c r="I17" s="77"/>
      <c r="J17" s="22" t="str">
        <f t="shared" si="0"/>
        <v>Not Present</v>
      </c>
      <c r="K17" s="23">
        <f t="shared" si="1"/>
        <v>0</v>
      </c>
    </row>
    <row r="18" spans="1:11" s="19" customFormat="1" ht="15.6" x14ac:dyDescent="0.3">
      <c r="A18" s="54" t="s">
        <v>170</v>
      </c>
      <c r="B18" s="56" t="s">
        <v>216</v>
      </c>
      <c r="C18" s="29" t="s">
        <v>177</v>
      </c>
      <c r="D18" s="30"/>
      <c r="E18" s="27"/>
      <c r="F18" s="33"/>
      <c r="G18" s="34"/>
      <c r="H18" s="76"/>
      <c r="I18" s="77"/>
      <c r="J18" s="55" t="str">
        <f t="shared" si="0"/>
        <v>Not Present</v>
      </c>
      <c r="K18" s="13">
        <f t="shared" si="1"/>
        <v>0</v>
      </c>
    </row>
    <row r="19" spans="1:11" ht="28.8" x14ac:dyDescent="0.3">
      <c r="A19" s="6" t="s">
        <v>56</v>
      </c>
      <c r="B19" s="56" t="s">
        <v>216</v>
      </c>
      <c r="C19" s="29" t="s">
        <v>27</v>
      </c>
      <c r="D19" s="30"/>
      <c r="E19" s="27"/>
      <c r="F19" s="33"/>
      <c r="G19" s="34"/>
      <c r="H19" s="76"/>
      <c r="I19" s="77"/>
      <c r="J19" s="22" t="str">
        <f t="shared" si="0"/>
        <v>Not Present</v>
      </c>
      <c r="K19" s="23">
        <f t="shared" si="1"/>
        <v>0</v>
      </c>
    </row>
    <row r="20" spans="1:11" ht="15.6" x14ac:dyDescent="0.3">
      <c r="A20" s="14" t="s">
        <v>57</v>
      </c>
      <c r="B20" s="57" t="s">
        <v>216</v>
      </c>
      <c r="C20" s="29" t="s">
        <v>177</v>
      </c>
      <c r="D20" s="30"/>
      <c r="E20" s="27"/>
      <c r="F20" s="33"/>
      <c r="G20" s="34"/>
      <c r="H20" s="76"/>
      <c r="I20" s="77"/>
      <c r="J20" s="22" t="str">
        <f t="shared" si="0"/>
        <v>Not Present</v>
      </c>
      <c r="K20" s="23">
        <f t="shared" si="1"/>
        <v>0</v>
      </c>
    </row>
    <row r="21" spans="1:11" ht="28.8" x14ac:dyDescent="0.3">
      <c r="A21" s="14" t="s">
        <v>202</v>
      </c>
      <c r="B21" s="57" t="s">
        <v>210</v>
      </c>
      <c r="C21" s="29" t="s">
        <v>60</v>
      </c>
      <c r="D21" s="30"/>
      <c r="E21" s="27"/>
      <c r="F21" s="33"/>
      <c r="G21" s="34"/>
      <c r="H21" s="76"/>
      <c r="I21" s="77"/>
      <c r="J21" s="22" t="str">
        <f t="shared" si="0"/>
        <v>Not Present</v>
      </c>
      <c r="K21" s="23">
        <f t="shared" si="1"/>
        <v>0</v>
      </c>
    </row>
    <row r="22" spans="1:11" ht="28.8" x14ac:dyDescent="0.3">
      <c r="A22" s="14" t="s">
        <v>203</v>
      </c>
      <c r="B22" s="57" t="s">
        <v>219</v>
      </c>
      <c r="C22" s="29" t="s">
        <v>60</v>
      </c>
      <c r="D22" s="30"/>
      <c r="E22" s="27"/>
      <c r="F22" s="33"/>
      <c r="G22" s="34"/>
      <c r="H22" s="76"/>
      <c r="I22" s="77"/>
      <c r="J22" s="22"/>
      <c r="K22" s="23"/>
    </row>
    <row r="23" spans="1:11" ht="28.8" x14ac:dyDescent="0.3">
      <c r="A23" s="6" t="s">
        <v>62</v>
      </c>
      <c r="B23" s="56" t="s">
        <v>54</v>
      </c>
      <c r="C23" s="29" t="s">
        <v>60</v>
      </c>
      <c r="D23" s="30"/>
      <c r="E23" s="27"/>
      <c r="F23" s="33"/>
      <c r="G23" s="34"/>
      <c r="H23" s="76"/>
      <c r="I23" s="77"/>
      <c r="J23" s="22" t="str">
        <f t="shared" si="0"/>
        <v>Not Present</v>
      </c>
      <c r="K23" s="23">
        <f t="shared" si="1"/>
        <v>0</v>
      </c>
    </row>
    <row r="24" spans="1:11" ht="15.6" x14ac:dyDescent="0.3">
      <c r="A24" s="6" t="s">
        <v>64</v>
      </c>
      <c r="B24" s="56" t="s">
        <v>54</v>
      </c>
      <c r="C24" s="29" t="s">
        <v>27</v>
      </c>
      <c r="D24" s="30"/>
      <c r="E24" s="27"/>
      <c r="F24" s="33"/>
      <c r="G24" s="34"/>
      <c r="H24" s="76"/>
      <c r="I24" s="77"/>
      <c r="J24" s="22" t="str">
        <f t="shared" si="0"/>
        <v>Not Present</v>
      </c>
      <c r="K24" s="23">
        <f t="shared" si="1"/>
        <v>0</v>
      </c>
    </row>
    <row r="25" spans="1:11" ht="28.8" x14ac:dyDescent="0.3">
      <c r="A25" s="14" t="s">
        <v>66</v>
      </c>
      <c r="B25" s="57" t="s">
        <v>54</v>
      </c>
      <c r="C25" s="29" t="s">
        <v>27</v>
      </c>
      <c r="D25" s="30"/>
      <c r="E25" s="27"/>
      <c r="F25" s="33"/>
      <c r="G25" s="34"/>
      <c r="H25" s="76"/>
      <c r="I25" s="77"/>
      <c r="J25" s="22" t="str">
        <f t="shared" si="0"/>
        <v>Not Present</v>
      </c>
      <c r="K25" s="23">
        <f t="shared" si="1"/>
        <v>0</v>
      </c>
    </row>
    <row r="26" spans="1:11" ht="43.2" x14ac:dyDescent="0.3">
      <c r="A26" s="14" t="s">
        <v>67</v>
      </c>
      <c r="B26" s="57" t="s">
        <v>219</v>
      </c>
      <c r="C26" s="29" t="s">
        <v>60</v>
      </c>
      <c r="D26" s="30"/>
      <c r="E26" s="27"/>
      <c r="F26" s="33"/>
      <c r="G26" s="34"/>
      <c r="H26" s="76"/>
      <c r="I26" s="77"/>
      <c r="J26" s="22" t="str">
        <f t="shared" si="0"/>
        <v>Not Present</v>
      </c>
      <c r="K26" s="23">
        <f t="shared" si="1"/>
        <v>0</v>
      </c>
    </row>
    <row r="27" spans="1:11" ht="15.6" x14ac:dyDescent="0.3">
      <c r="A27" s="6" t="s">
        <v>84</v>
      </c>
      <c r="B27" s="56" t="s">
        <v>222</v>
      </c>
      <c r="C27" s="29" t="s">
        <v>60</v>
      </c>
      <c r="D27" s="30"/>
      <c r="E27" s="27"/>
      <c r="F27" s="33"/>
      <c r="G27" s="34"/>
      <c r="H27" s="76"/>
      <c r="I27" s="77"/>
      <c r="J27" s="22" t="str">
        <f t="shared" si="0"/>
        <v>Not Present</v>
      </c>
      <c r="K27" s="23">
        <f t="shared" si="1"/>
        <v>0</v>
      </c>
    </row>
    <row r="28" spans="1:11" ht="15.6" x14ac:dyDescent="0.3">
      <c r="A28" s="6" t="s">
        <v>86</v>
      </c>
      <c r="B28" s="56" t="s">
        <v>69</v>
      </c>
      <c r="C28" s="29" t="s">
        <v>27</v>
      </c>
      <c r="D28" s="30"/>
      <c r="E28" s="27"/>
      <c r="F28" s="33"/>
      <c r="G28" s="34"/>
      <c r="H28" s="76"/>
      <c r="I28" s="77"/>
      <c r="J28" s="22" t="str">
        <f t="shared" si="0"/>
        <v>Not Present</v>
      </c>
      <c r="K28" s="23">
        <f t="shared" si="1"/>
        <v>0</v>
      </c>
    </row>
    <row r="29" spans="1:11" ht="15.6" x14ac:dyDescent="0.3">
      <c r="A29" s="6" t="s">
        <v>88</v>
      </c>
      <c r="B29" s="56" t="s">
        <v>211</v>
      </c>
      <c r="C29" s="29" t="s">
        <v>60</v>
      </c>
      <c r="D29" s="30"/>
      <c r="E29" s="27"/>
      <c r="F29" s="33"/>
      <c r="G29" s="34"/>
      <c r="H29" s="76"/>
      <c r="I29" s="77"/>
      <c r="J29" s="22" t="str">
        <f t="shared" si="0"/>
        <v>Not Present</v>
      </c>
      <c r="K29" s="23">
        <f t="shared" si="1"/>
        <v>0</v>
      </c>
    </row>
    <row r="30" spans="1:11" ht="15.6" x14ac:dyDescent="0.3">
      <c r="A30" s="6" t="s">
        <v>171</v>
      </c>
      <c r="B30" s="56" t="s">
        <v>211</v>
      </c>
      <c r="C30" s="29" t="s">
        <v>60</v>
      </c>
      <c r="D30" s="30"/>
      <c r="E30" s="27"/>
      <c r="F30" s="33"/>
      <c r="G30" s="34"/>
      <c r="H30" s="76"/>
      <c r="I30" s="77"/>
      <c r="J30" s="22" t="str">
        <f t="shared" si="0"/>
        <v>Not Present</v>
      </c>
      <c r="K30" s="23">
        <f t="shared" si="1"/>
        <v>0</v>
      </c>
    </row>
    <row r="31" spans="1:11" ht="15.6" x14ac:dyDescent="0.3">
      <c r="A31" s="14" t="s">
        <v>90</v>
      </c>
      <c r="B31" s="57" t="s">
        <v>211</v>
      </c>
      <c r="C31" s="29" t="s">
        <v>60</v>
      </c>
      <c r="D31" s="30"/>
      <c r="E31" s="27"/>
      <c r="F31" s="33"/>
      <c r="G31" s="34"/>
      <c r="H31" s="76"/>
      <c r="I31" s="77"/>
      <c r="J31" s="22" t="str">
        <f t="shared" si="0"/>
        <v>Not Present</v>
      </c>
      <c r="K31" s="23">
        <f t="shared" si="1"/>
        <v>0</v>
      </c>
    </row>
    <row r="32" spans="1:11" ht="28.8" x14ac:dyDescent="0.3">
      <c r="A32" s="14" t="s">
        <v>72</v>
      </c>
      <c r="B32" s="57" t="s">
        <v>69</v>
      </c>
      <c r="C32" s="29" t="s">
        <v>60</v>
      </c>
      <c r="D32" s="30"/>
      <c r="E32" s="27"/>
      <c r="F32" s="33"/>
      <c r="G32" s="34"/>
      <c r="H32" s="76"/>
      <c r="I32" s="77"/>
      <c r="J32" s="22" t="str">
        <f t="shared" si="0"/>
        <v>Not Present</v>
      </c>
      <c r="K32" s="23">
        <f t="shared" ref="K32:K40" si="2">SUM(E32,G32,I32)</f>
        <v>0</v>
      </c>
    </row>
    <row r="33" spans="1:11" ht="15.6" x14ac:dyDescent="0.3">
      <c r="A33" s="14" t="s">
        <v>74</v>
      </c>
      <c r="B33" s="57" t="s">
        <v>69</v>
      </c>
      <c r="C33" s="29" t="s">
        <v>27</v>
      </c>
      <c r="D33" s="30"/>
      <c r="E33" s="27"/>
      <c r="F33" s="33"/>
      <c r="G33" s="34"/>
      <c r="H33" s="76"/>
      <c r="I33" s="77"/>
      <c r="J33" s="22" t="str">
        <f t="shared" si="0"/>
        <v>Not Present</v>
      </c>
      <c r="K33" s="23">
        <f t="shared" si="2"/>
        <v>0</v>
      </c>
    </row>
    <row r="34" spans="1:11" ht="43.2" x14ac:dyDescent="0.3">
      <c r="A34" s="14" t="s">
        <v>75</v>
      </c>
      <c r="B34" s="57" t="s">
        <v>211</v>
      </c>
      <c r="C34" s="29" t="s">
        <v>177</v>
      </c>
      <c r="D34" s="30"/>
      <c r="E34" s="27"/>
      <c r="F34" s="33"/>
      <c r="G34" s="34"/>
      <c r="H34" s="76"/>
      <c r="I34" s="77"/>
      <c r="J34" s="22" t="str">
        <f t="shared" ref="J34:J63" si="3">IF(COUNTIF(D34:H34,"Not Present")&gt;2,"Not Present",(IF(AND(ISBLANK(D34),ISBLANK(F34),ISBLANK(H34)),"Not Present",AVERAGE(D34,F34,H34))))</f>
        <v>Not Present</v>
      </c>
      <c r="K34" s="23">
        <f t="shared" si="2"/>
        <v>0</v>
      </c>
    </row>
    <row r="35" spans="1:11" ht="43.2" x14ac:dyDescent="0.3">
      <c r="A35" s="14" t="s">
        <v>77</v>
      </c>
      <c r="B35" s="57" t="s">
        <v>211</v>
      </c>
      <c r="C35" s="29" t="s">
        <v>177</v>
      </c>
      <c r="D35" s="30"/>
      <c r="E35" s="27"/>
      <c r="F35" s="33"/>
      <c r="G35" s="34"/>
      <c r="H35" s="76"/>
      <c r="I35" s="77"/>
      <c r="J35" s="22" t="str">
        <f t="shared" si="3"/>
        <v>Not Present</v>
      </c>
      <c r="K35" s="23">
        <f t="shared" si="2"/>
        <v>0</v>
      </c>
    </row>
    <row r="36" spans="1:11" ht="43.2" x14ac:dyDescent="0.3">
      <c r="A36" s="14" t="s">
        <v>78</v>
      </c>
      <c r="B36" s="57" t="s">
        <v>211</v>
      </c>
      <c r="C36" s="29" t="s">
        <v>177</v>
      </c>
      <c r="D36" s="30"/>
      <c r="E36" s="27"/>
      <c r="F36" s="33"/>
      <c r="G36" s="34"/>
      <c r="H36" s="76"/>
      <c r="I36" s="77"/>
      <c r="J36" s="22" t="str">
        <f t="shared" si="3"/>
        <v>Not Present</v>
      </c>
      <c r="K36" s="23">
        <f t="shared" si="2"/>
        <v>0</v>
      </c>
    </row>
    <row r="37" spans="1:11" ht="43.2" x14ac:dyDescent="0.3">
      <c r="A37" s="14" t="s">
        <v>79</v>
      </c>
      <c r="B37" s="57" t="s">
        <v>211</v>
      </c>
      <c r="C37" s="29" t="s">
        <v>177</v>
      </c>
      <c r="D37" s="30"/>
      <c r="E37" s="27"/>
      <c r="F37" s="33"/>
      <c r="G37" s="34"/>
      <c r="H37" s="76"/>
      <c r="I37" s="77"/>
      <c r="J37" s="22" t="str">
        <f t="shared" si="3"/>
        <v>Not Present</v>
      </c>
      <c r="K37" s="23">
        <f t="shared" si="2"/>
        <v>0</v>
      </c>
    </row>
    <row r="38" spans="1:11" ht="72" x14ac:dyDescent="0.3">
      <c r="A38" s="14" t="s">
        <v>225</v>
      </c>
      <c r="B38" s="57" t="s">
        <v>218</v>
      </c>
      <c r="C38" s="29" t="s">
        <v>27</v>
      </c>
      <c r="D38" s="30"/>
      <c r="E38" s="27"/>
      <c r="F38" s="33"/>
      <c r="G38" s="34"/>
      <c r="H38" s="76"/>
      <c r="I38" s="77"/>
      <c r="J38" s="22" t="str">
        <f t="shared" si="3"/>
        <v>Not Present</v>
      </c>
      <c r="K38" s="23">
        <f t="shared" si="2"/>
        <v>0</v>
      </c>
    </row>
    <row r="39" spans="1:11" ht="72" x14ac:dyDescent="0.3">
      <c r="A39" s="14" t="s">
        <v>82</v>
      </c>
      <c r="B39" s="57" t="s">
        <v>218</v>
      </c>
      <c r="C39" s="29" t="s">
        <v>27</v>
      </c>
      <c r="D39" s="30"/>
      <c r="E39" s="27"/>
      <c r="F39" s="33"/>
      <c r="G39" s="34"/>
      <c r="H39" s="76"/>
      <c r="I39" s="77"/>
      <c r="J39" s="22" t="str">
        <f t="shared" si="3"/>
        <v>Not Present</v>
      </c>
      <c r="K39" s="23">
        <f t="shared" si="2"/>
        <v>0</v>
      </c>
    </row>
    <row r="40" spans="1:11" ht="57.6" x14ac:dyDescent="0.3">
      <c r="A40" s="14" t="s">
        <v>83</v>
      </c>
      <c r="B40" s="57" t="s">
        <v>218</v>
      </c>
      <c r="C40" s="29" t="s">
        <v>27</v>
      </c>
      <c r="D40" s="30"/>
      <c r="E40" s="27"/>
      <c r="F40" s="33"/>
      <c r="G40" s="34"/>
      <c r="H40" s="76"/>
      <c r="I40" s="77"/>
      <c r="J40" s="22" t="str">
        <f t="shared" si="3"/>
        <v>Not Present</v>
      </c>
      <c r="K40" s="23">
        <f t="shared" si="2"/>
        <v>0</v>
      </c>
    </row>
    <row r="41" spans="1:11" ht="15.6" x14ac:dyDescent="0.3">
      <c r="A41" s="6" t="s">
        <v>92</v>
      </c>
      <c r="B41" s="56" t="s">
        <v>112</v>
      </c>
      <c r="C41" s="29" t="s">
        <v>93</v>
      </c>
      <c r="D41" s="30"/>
      <c r="E41" s="27"/>
      <c r="F41" s="33"/>
      <c r="G41" s="34"/>
      <c r="H41" s="76"/>
      <c r="I41" s="77"/>
      <c r="J41" s="22" t="str">
        <f t="shared" si="3"/>
        <v>Not Present</v>
      </c>
      <c r="K41" s="23">
        <f t="shared" si="1"/>
        <v>0</v>
      </c>
    </row>
    <row r="42" spans="1:11" ht="15.6" x14ac:dyDescent="0.3">
      <c r="A42" s="14" t="s">
        <v>96</v>
      </c>
      <c r="B42" s="57" t="s">
        <v>112</v>
      </c>
      <c r="C42" s="29" t="s">
        <v>93</v>
      </c>
      <c r="D42" s="30"/>
      <c r="E42" s="27"/>
      <c r="F42" s="33"/>
      <c r="G42" s="34"/>
      <c r="H42" s="76"/>
      <c r="I42" s="77"/>
      <c r="J42" s="22" t="str">
        <f t="shared" si="3"/>
        <v>Not Present</v>
      </c>
      <c r="K42" s="23">
        <f t="shared" si="1"/>
        <v>0</v>
      </c>
    </row>
    <row r="43" spans="1:11" ht="15.6" x14ac:dyDescent="0.3">
      <c r="A43" s="6" t="s">
        <v>97</v>
      </c>
      <c r="B43" s="56" t="s">
        <v>112</v>
      </c>
      <c r="C43" s="29" t="s">
        <v>93</v>
      </c>
      <c r="D43" s="30"/>
      <c r="E43" s="27"/>
      <c r="F43" s="33"/>
      <c r="G43" s="34"/>
      <c r="H43" s="76"/>
      <c r="I43" s="77"/>
      <c r="J43" s="22" t="str">
        <f t="shared" si="3"/>
        <v>Not Present</v>
      </c>
      <c r="K43" s="23">
        <f t="shared" si="1"/>
        <v>0</v>
      </c>
    </row>
    <row r="44" spans="1:11" ht="28.8" x14ac:dyDescent="0.3">
      <c r="A44" s="14" t="s">
        <v>99</v>
      </c>
      <c r="B44" s="57" t="s">
        <v>223</v>
      </c>
      <c r="C44" s="29" t="s">
        <v>100</v>
      </c>
      <c r="D44" s="30"/>
      <c r="E44" s="27"/>
      <c r="F44" s="33"/>
      <c r="G44" s="34"/>
      <c r="H44" s="76"/>
      <c r="I44" s="77"/>
      <c r="J44" s="22" t="str">
        <f t="shared" si="3"/>
        <v>Not Present</v>
      </c>
      <c r="K44" s="23">
        <f t="shared" si="1"/>
        <v>0</v>
      </c>
    </row>
    <row r="45" spans="1:11" ht="28.8" x14ac:dyDescent="0.3">
      <c r="A45" s="14" t="s">
        <v>172</v>
      </c>
      <c r="B45" s="57" t="s">
        <v>223</v>
      </c>
      <c r="C45" s="29" t="s">
        <v>100</v>
      </c>
      <c r="D45" s="30"/>
      <c r="E45" s="27"/>
      <c r="F45" s="33"/>
      <c r="G45" s="34"/>
      <c r="H45" s="76"/>
      <c r="I45" s="77"/>
      <c r="J45" s="22" t="str">
        <f t="shared" si="3"/>
        <v>Not Present</v>
      </c>
      <c r="K45" s="23">
        <f t="shared" si="1"/>
        <v>0</v>
      </c>
    </row>
    <row r="46" spans="1:11" ht="28.8" x14ac:dyDescent="0.3">
      <c r="A46" s="6" t="s">
        <v>105</v>
      </c>
      <c r="B46" s="56" t="s">
        <v>224</v>
      </c>
      <c r="C46" s="29" t="s">
        <v>100</v>
      </c>
      <c r="D46" s="30"/>
      <c r="E46" s="27"/>
      <c r="F46" s="33"/>
      <c r="G46" s="34"/>
      <c r="H46" s="76"/>
      <c r="I46" s="77"/>
      <c r="J46" s="22" t="str">
        <f t="shared" si="3"/>
        <v>Not Present</v>
      </c>
      <c r="K46" s="23">
        <f t="shared" si="1"/>
        <v>0</v>
      </c>
    </row>
    <row r="47" spans="1:11" ht="39.6" x14ac:dyDescent="0.3">
      <c r="A47" s="15" t="s">
        <v>173</v>
      </c>
      <c r="B47" s="58" t="s">
        <v>215</v>
      </c>
      <c r="C47" s="29" t="s">
        <v>100</v>
      </c>
      <c r="D47" s="30"/>
      <c r="E47" s="27"/>
      <c r="F47" s="33"/>
      <c r="G47" s="34"/>
      <c r="H47" s="76"/>
      <c r="I47" s="77"/>
      <c r="J47" s="22" t="str">
        <f t="shared" si="3"/>
        <v>Not Present</v>
      </c>
      <c r="K47" s="23">
        <f t="shared" si="1"/>
        <v>0</v>
      </c>
    </row>
    <row r="48" spans="1:11" ht="26.4" x14ac:dyDescent="0.3">
      <c r="A48" s="15" t="s">
        <v>110</v>
      </c>
      <c r="B48" s="58" t="s">
        <v>112</v>
      </c>
      <c r="C48" s="29" t="s">
        <v>100</v>
      </c>
      <c r="D48" s="30"/>
      <c r="E48" s="27"/>
      <c r="F48" s="33"/>
      <c r="G48" s="34"/>
      <c r="H48" s="76"/>
      <c r="I48" s="77"/>
      <c r="J48" s="22" t="str">
        <f t="shared" si="3"/>
        <v>Not Present</v>
      </c>
      <c r="K48" s="23">
        <f t="shared" si="1"/>
        <v>0</v>
      </c>
    </row>
    <row r="49" spans="1:11" ht="15.6" x14ac:dyDescent="0.3">
      <c r="A49" s="6" t="s">
        <v>113</v>
      </c>
      <c r="B49" s="56" t="s">
        <v>216</v>
      </c>
      <c r="C49" s="29" t="s">
        <v>100</v>
      </c>
      <c r="D49" s="30"/>
      <c r="E49" s="27"/>
      <c r="F49" s="33"/>
      <c r="G49" s="34"/>
      <c r="H49" s="76"/>
      <c r="I49" s="77"/>
      <c r="J49" s="22" t="str">
        <f t="shared" si="3"/>
        <v>Not Present</v>
      </c>
      <c r="K49" s="23">
        <f t="shared" si="1"/>
        <v>0</v>
      </c>
    </row>
    <row r="50" spans="1:11" ht="28.8" x14ac:dyDescent="0.3">
      <c r="A50" s="14" t="s">
        <v>115</v>
      </c>
      <c r="B50" s="57" t="s">
        <v>216</v>
      </c>
      <c r="C50" s="29" t="s">
        <v>100</v>
      </c>
      <c r="D50" s="30"/>
      <c r="E50" s="27"/>
      <c r="F50" s="33"/>
      <c r="G50" s="34"/>
      <c r="H50" s="76"/>
      <c r="I50" s="77"/>
      <c r="J50" s="22" t="str">
        <f t="shared" si="3"/>
        <v>Not Present</v>
      </c>
      <c r="K50" s="23">
        <f t="shared" si="1"/>
        <v>0</v>
      </c>
    </row>
    <row r="51" spans="1:11" ht="15.6" x14ac:dyDescent="0.3">
      <c r="A51" s="6" t="s">
        <v>117</v>
      </c>
      <c r="B51" s="56" t="s">
        <v>219</v>
      </c>
      <c r="C51" s="29" t="s">
        <v>27</v>
      </c>
      <c r="D51" s="30"/>
      <c r="E51" s="27"/>
      <c r="F51" s="33"/>
      <c r="G51" s="34"/>
      <c r="H51" s="76"/>
      <c r="I51" s="77"/>
      <c r="J51" s="22" t="str">
        <f t="shared" si="3"/>
        <v>Not Present</v>
      </c>
      <c r="K51" s="23">
        <f t="shared" si="1"/>
        <v>0</v>
      </c>
    </row>
    <row r="52" spans="1:11" ht="15.6" x14ac:dyDescent="0.3">
      <c r="A52" s="16" t="s">
        <v>119</v>
      </c>
      <c r="B52" s="59" t="s">
        <v>223</v>
      </c>
      <c r="C52" s="29" t="s">
        <v>60</v>
      </c>
      <c r="D52" s="30"/>
      <c r="E52" s="27"/>
      <c r="F52" s="33"/>
      <c r="G52" s="34"/>
      <c r="H52" s="76"/>
      <c r="I52" s="77"/>
      <c r="J52" s="22" t="str">
        <f t="shared" si="3"/>
        <v>Not Present</v>
      </c>
      <c r="K52" s="23">
        <f t="shared" si="1"/>
        <v>0</v>
      </c>
    </row>
    <row r="53" spans="1:11" ht="15.6" x14ac:dyDescent="0.3">
      <c r="A53" s="6" t="s">
        <v>122</v>
      </c>
      <c r="B53" s="56" t="s">
        <v>219</v>
      </c>
      <c r="C53" s="29" t="s">
        <v>27</v>
      </c>
      <c r="D53" s="30"/>
      <c r="E53" s="27"/>
      <c r="F53" s="33"/>
      <c r="G53" s="34"/>
      <c r="H53" s="76"/>
      <c r="I53" s="77"/>
      <c r="J53" s="22" t="str">
        <f t="shared" si="3"/>
        <v>Not Present</v>
      </c>
      <c r="K53" s="23">
        <f t="shared" si="1"/>
        <v>0</v>
      </c>
    </row>
    <row r="54" spans="1:11" ht="15.6" x14ac:dyDescent="0.3">
      <c r="A54" s="14" t="s">
        <v>123</v>
      </c>
      <c r="B54" s="57" t="s">
        <v>112</v>
      </c>
      <c r="C54" s="29" t="s">
        <v>27</v>
      </c>
      <c r="D54" s="30"/>
      <c r="E54" s="27"/>
      <c r="F54" s="33"/>
      <c r="G54" s="34"/>
      <c r="H54" s="76"/>
      <c r="I54" s="77"/>
      <c r="J54" s="22" t="str">
        <f t="shared" si="3"/>
        <v>Not Present</v>
      </c>
      <c r="K54" s="23">
        <f t="shared" si="1"/>
        <v>0</v>
      </c>
    </row>
    <row r="55" spans="1:11" ht="28.8" x14ac:dyDescent="0.3">
      <c r="A55" s="14" t="s">
        <v>125</v>
      </c>
      <c r="B55" s="57" t="s">
        <v>54</v>
      </c>
      <c r="C55" s="29" t="s">
        <v>60</v>
      </c>
      <c r="D55" s="30"/>
      <c r="E55" s="27"/>
      <c r="F55" s="33"/>
      <c r="G55" s="34"/>
      <c r="H55" s="76"/>
      <c r="I55" s="77"/>
      <c r="J55" s="22" t="str">
        <f t="shared" si="3"/>
        <v>Not Present</v>
      </c>
      <c r="K55" s="23">
        <f t="shared" si="1"/>
        <v>0</v>
      </c>
    </row>
    <row r="56" spans="1:11" ht="43.2" x14ac:dyDescent="0.3">
      <c r="A56" s="14" t="s">
        <v>128</v>
      </c>
      <c r="B56" s="57" t="s">
        <v>112</v>
      </c>
      <c r="C56" s="29" t="s">
        <v>60</v>
      </c>
      <c r="D56" s="30"/>
      <c r="E56" s="27"/>
      <c r="F56" s="33"/>
      <c r="G56" s="34"/>
      <c r="H56" s="76"/>
      <c r="I56" s="77"/>
      <c r="J56" s="22" t="str">
        <f t="shared" si="3"/>
        <v>Not Present</v>
      </c>
      <c r="K56" s="23">
        <f t="shared" si="1"/>
        <v>0</v>
      </c>
    </row>
    <row r="57" spans="1:11" ht="15.6" x14ac:dyDescent="0.3">
      <c r="A57" s="6" t="s">
        <v>130</v>
      </c>
      <c r="B57" s="56" t="s">
        <v>219</v>
      </c>
      <c r="C57" s="29" t="s">
        <v>27</v>
      </c>
      <c r="D57" s="30"/>
      <c r="E57" s="27"/>
      <c r="F57" s="33"/>
      <c r="G57" s="34"/>
      <c r="H57" s="76"/>
      <c r="I57" s="77"/>
      <c r="J57" s="22" t="str">
        <f t="shared" si="3"/>
        <v>Not Present</v>
      </c>
      <c r="K57" s="23">
        <f t="shared" si="1"/>
        <v>0</v>
      </c>
    </row>
    <row r="58" spans="1:11" ht="28.8" x14ac:dyDescent="0.3">
      <c r="A58" s="6" t="s">
        <v>132</v>
      </c>
      <c r="B58" s="56" t="s">
        <v>54</v>
      </c>
      <c r="C58" s="29" t="s">
        <v>60</v>
      </c>
      <c r="D58" s="30"/>
      <c r="E58" s="27"/>
      <c r="F58" s="33"/>
      <c r="G58" s="34"/>
      <c r="H58" s="76"/>
      <c r="I58" s="77"/>
      <c r="J58" s="22" t="str">
        <f t="shared" si="3"/>
        <v>Not Present</v>
      </c>
      <c r="K58" s="23">
        <f t="shared" si="1"/>
        <v>0</v>
      </c>
    </row>
    <row r="59" spans="1:11" ht="15.6" x14ac:dyDescent="0.3">
      <c r="A59" s="6" t="s">
        <v>134</v>
      </c>
      <c r="B59" s="56" t="s">
        <v>54</v>
      </c>
      <c r="C59" s="29" t="s">
        <v>135</v>
      </c>
      <c r="D59" s="30"/>
      <c r="E59" s="27"/>
      <c r="F59" s="33"/>
      <c r="G59" s="34"/>
      <c r="H59" s="76"/>
      <c r="I59" s="77"/>
      <c r="J59" s="22" t="str">
        <f t="shared" si="3"/>
        <v>Not Present</v>
      </c>
      <c r="K59" s="23">
        <f t="shared" si="1"/>
        <v>0</v>
      </c>
    </row>
    <row r="60" spans="1:11" ht="15.6" x14ac:dyDescent="0.3">
      <c r="A60" s="6" t="s">
        <v>136</v>
      </c>
      <c r="B60" s="56" t="s">
        <v>217</v>
      </c>
      <c r="C60" s="29" t="s">
        <v>60</v>
      </c>
      <c r="D60" s="30"/>
      <c r="E60" s="27"/>
      <c r="F60" s="33"/>
      <c r="G60" s="34"/>
      <c r="H60" s="76"/>
      <c r="I60" s="77"/>
      <c r="J60" s="22" t="str">
        <f t="shared" si="3"/>
        <v>Not Present</v>
      </c>
      <c r="K60" s="23">
        <f t="shared" si="1"/>
        <v>0</v>
      </c>
    </row>
    <row r="61" spans="1:11" ht="15.6" x14ac:dyDescent="0.3">
      <c r="A61" s="6" t="s">
        <v>139</v>
      </c>
      <c r="B61" s="56" t="s">
        <v>217</v>
      </c>
      <c r="C61" s="29" t="s">
        <v>60</v>
      </c>
      <c r="D61" s="30"/>
      <c r="E61" s="27"/>
      <c r="F61" s="33"/>
      <c r="G61" s="34"/>
      <c r="H61" s="76"/>
      <c r="I61" s="77"/>
      <c r="J61" s="22" t="str">
        <f t="shared" si="3"/>
        <v>Not Present</v>
      </c>
      <c r="K61" s="23">
        <f t="shared" si="1"/>
        <v>0</v>
      </c>
    </row>
    <row r="62" spans="1:11" ht="28.8" x14ac:dyDescent="0.3">
      <c r="A62" s="14" t="s">
        <v>140</v>
      </c>
      <c r="B62" s="57" t="s">
        <v>217</v>
      </c>
      <c r="C62" s="29" t="s">
        <v>60</v>
      </c>
      <c r="D62" s="30"/>
      <c r="E62" s="27"/>
      <c r="F62" s="33"/>
      <c r="G62" s="34"/>
      <c r="H62" s="76"/>
      <c r="I62" s="77"/>
      <c r="J62" s="22" t="str">
        <f t="shared" si="3"/>
        <v>Not Present</v>
      </c>
      <c r="K62" s="23">
        <f t="shared" si="1"/>
        <v>0</v>
      </c>
    </row>
    <row r="63" spans="1:11" ht="15.6" x14ac:dyDescent="0.3">
      <c r="A63" s="6" t="s">
        <v>142</v>
      </c>
      <c r="B63" s="56" t="s">
        <v>217</v>
      </c>
      <c r="C63" s="29" t="s">
        <v>27</v>
      </c>
      <c r="D63" s="30"/>
      <c r="E63" s="27"/>
      <c r="F63" s="33"/>
      <c r="G63" s="34"/>
      <c r="H63" s="76"/>
      <c r="I63" s="77"/>
      <c r="J63" s="22" t="str">
        <f t="shared" si="3"/>
        <v>Not Present</v>
      </c>
      <c r="K63" s="23">
        <f t="shared" si="1"/>
        <v>0</v>
      </c>
    </row>
    <row r="64" spans="1:11" ht="28.8" x14ac:dyDescent="0.3">
      <c r="A64" s="14" t="s">
        <v>143</v>
      </c>
      <c r="B64" s="57" t="s">
        <v>112</v>
      </c>
      <c r="C64" s="29" t="s">
        <v>60</v>
      </c>
      <c r="D64" s="30"/>
      <c r="E64" s="27"/>
      <c r="F64" s="33"/>
      <c r="G64" s="34"/>
      <c r="H64" s="76"/>
      <c r="I64" s="77"/>
      <c r="J64" s="22" t="str">
        <f t="shared" ref="J64:J75" si="4">IF(COUNTIF(D64:H64,"Not Present")&gt;2,"Not Present",(IF(AND(ISBLANK(D64),ISBLANK(F64),ISBLANK(H64)),"Not Present",AVERAGE(D64,F64,H64))))</f>
        <v>Not Present</v>
      </c>
      <c r="K64" s="23">
        <f t="shared" si="1"/>
        <v>0</v>
      </c>
    </row>
    <row r="65" spans="1:11" ht="57.6" x14ac:dyDescent="0.3">
      <c r="A65" s="14" t="s">
        <v>146</v>
      </c>
      <c r="B65" s="57" t="s">
        <v>145</v>
      </c>
      <c r="C65" s="29" t="s">
        <v>60</v>
      </c>
      <c r="D65" s="30"/>
      <c r="E65" s="27"/>
      <c r="F65" s="33"/>
      <c r="G65" s="34"/>
      <c r="H65" s="76"/>
      <c r="I65" s="77"/>
      <c r="J65" s="22" t="str">
        <f t="shared" si="4"/>
        <v>Not Present</v>
      </c>
      <c r="K65" s="23">
        <f t="shared" ref="K65:K74" si="5">SUM(E65,G65,I65)</f>
        <v>0</v>
      </c>
    </row>
    <row r="66" spans="1:11" ht="28.8" x14ac:dyDescent="0.3">
      <c r="A66" s="14" t="s">
        <v>148</v>
      </c>
      <c r="B66" s="57" t="s">
        <v>145</v>
      </c>
      <c r="C66" s="29" t="s">
        <v>60</v>
      </c>
      <c r="D66" s="30"/>
      <c r="E66" s="27"/>
      <c r="F66" s="33"/>
      <c r="G66" s="34"/>
      <c r="H66" s="76"/>
      <c r="I66" s="77"/>
      <c r="J66" s="22" t="str">
        <f t="shared" si="4"/>
        <v>Not Present</v>
      </c>
      <c r="K66" s="23">
        <f t="shared" si="5"/>
        <v>0</v>
      </c>
    </row>
    <row r="67" spans="1:11" ht="28.8" x14ac:dyDescent="0.3">
      <c r="A67" s="14" t="s">
        <v>150</v>
      </c>
      <c r="B67" s="57" t="s">
        <v>145</v>
      </c>
      <c r="C67" s="29" t="s">
        <v>60</v>
      </c>
      <c r="D67" s="30"/>
      <c r="E67" s="27"/>
      <c r="F67" s="33"/>
      <c r="G67" s="34"/>
      <c r="H67" s="76"/>
      <c r="I67" s="77"/>
      <c r="J67" s="22" t="str">
        <f t="shared" si="4"/>
        <v>Not Present</v>
      </c>
      <c r="K67" s="23">
        <f t="shared" si="5"/>
        <v>0</v>
      </c>
    </row>
    <row r="68" spans="1:11" ht="15.6" x14ac:dyDescent="0.3">
      <c r="A68" s="14" t="s">
        <v>152</v>
      </c>
      <c r="B68" s="57" t="s">
        <v>223</v>
      </c>
      <c r="C68" s="29" t="s">
        <v>60</v>
      </c>
      <c r="D68" s="30"/>
      <c r="E68" s="27"/>
      <c r="F68" s="33"/>
      <c r="G68" s="34"/>
      <c r="H68" s="76"/>
      <c r="I68" s="77"/>
      <c r="J68" s="22" t="str">
        <f t="shared" si="4"/>
        <v>Not Present</v>
      </c>
      <c r="K68" s="23">
        <f t="shared" si="5"/>
        <v>0</v>
      </c>
    </row>
    <row r="69" spans="1:11" ht="15.6" x14ac:dyDescent="0.3">
      <c r="A69" s="14" t="s">
        <v>155</v>
      </c>
      <c r="B69" s="57" t="s">
        <v>221</v>
      </c>
      <c r="C69" s="29" t="s">
        <v>27</v>
      </c>
      <c r="D69" s="30"/>
      <c r="E69" s="27"/>
      <c r="F69" s="33"/>
      <c r="G69" s="34"/>
      <c r="H69" s="76"/>
      <c r="I69" s="77"/>
      <c r="J69" s="22" t="str">
        <f t="shared" si="4"/>
        <v>Not Present</v>
      </c>
      <c r="K69" s="23">
        <f t="shared" si="5"/>
        <v>0</v>
      </c>
    </row>
    <row r="70" spans="1:11" ht="15.6" x14ac:dyDescent="0.3">
      <c r="A70" s="14" t="s">
        <v>157</v>
      </c>
      <c r="B70" s="57" t="s">
        <v>223</v>
      </c>
      <c r="C70" s="29" t="s">
        <v>60</v>
      </c>
      <c r="D70" s="30"/>
      <c r="E70" s="27"/>
      <c r="F70" s="33"/>
      <c r="G70" s="34"/>
      <c r="H70" s="76"/>
      <c r="I70" s="77"/>
      <c r="J70" s="22" t="str">
        <f t="shared" si="4"/>
        <v>Not Present</v>
      </c>
      <c r="K70" s="23">
        <f t="shared" si="5"/>
        <v>0</v>
      </c>
    </row>
    <row r="71" spans="1:11" ht="15.6" x14ac:dyDescent="0.3">
      <c r="A71" s="14" t="s">
        <v>159</v>
      </c>
      <c r="B71" s="57" t="s">
        <v>223</v>
      </c>
      <c r="C71" s="29" t="s">
        <v>60</v>
      </c>
      <c r="D71" s="30"/>
      <c r="E71" s="27"/>
      <c r="F71" s="33"/>
      <c r="G71" s="34"/>
      <c r="H71" s="76"/>
      <c r="I71" s="77"/>
      <c r="J71" s="22" t="str">
        <f t="shared" si="4"/>
        <v>Not Present</v>
      </c>
      <c r="K71" s="23">
        <f t="shared" si="5"/>
        <v>0</v>
      </c>
    </row>
    <row r="72" spans="1:11" ht="28.8" x14ac:dyDescent="0.3">
      <c r="A72" s="14" t="s">
        <v>160</v>
      </c>
      <c r="B72" s="57" t="s">
        <v>223</v>
      </c>
      <c r="C72" s="29" t="s">
        <v>60</v>
      </c>
      <c r="D72" s="30"/>
      <c r="E72" s="27"/>
      <c r="F72" s="33"/>
      <c r="G72" s="34"/>
      <c r="H72" s="76"/>
      <c r="I72" s="77"/>
      <c r="J72" s="22" t="str">
        <f t="shared" si="4"/>
        <v>Not Present</v>
      </c>
      <c r="K72" s="23">
        <f t="shared" si="5"/>
        <v>0</v>
      </c>
    </row>
    <row r="73" spans="1:11" ht="15.6" x14ac:dyDescent="0.3">
      <c r="A73" s="6" t="s">
        <v>162</v>
      </c>
      <c r="B73" s="56"/>
      <c r="C73" s="29" t="s">
        <v>27</v>
      </c>
      <c r="D73" s="30"/>
      <c r="E73" s="27"/>
      <c r="F73" s="33"/>
      <c r="G73" s="34"/>
      <c r="H73" s="76"/>
      <c r="I73" s="77"/>
      <c r="J73" s="22" t="str">
        <f t="shared" si="4"/>
        <v>Not Present</v>
      </c>
      <c r="K73" s="23">
        <f t="shared" si="5"/>
        <v>0</v>
      </c>
    </row>
    <row r="74" spans="1:11" ht="15.6" x14ac:dyDescent="0.3">
      <c r="A74" s="6" t="s">
        <v>165</v>
      </c>
      <c r="B74" s="56"/>
      <c r="C74" s="29" t="s">
        <v>27</v>
      </c>
      <c r="D74" s="30"/>
      <c r="E74" s="27"/>
      <c r="F74" s="33"/>
      <c r="G74" s="34"/>
      <c r="H74" s="76"/>
      <c r="I74" s="77"/>
      <c r="J74" s="22" t="str">
        <f t="shared" si="4"/>
        <v>Not Present</v>
      </c>
      <c r="K74" s="23">
        <f t="shared" si="5"/>
        <v>0</v>
      </c>
    </row>
    <row r="75" spans="1:11" ht="15.6" x14ac:dyDescent="0.3">
      <c r="A75" s="16" t="s">
        <v>166</v>
      </c>
      <c r="B75" s="59" t="s">
        <v>219</v>
      </c>
      <c r="C75" s="29" t="s">
        <v>27</v>
      </c>
      <c r="D75" s="30"/>
      <c r="E75" s="27"/>
      <c r="F75" s="33"/>
      <c r="G75" s="34"/>
      <c r="H75" s="76"/>
      <c r="I75" s="77"/>
      <c r="J75" s="22" t="str">
        <f t="shared" si="4"/>
        <v>Not Present</v>
      </c>
      <c r="K75" s="23">
        <f>SUM(E75,G75,I75)</f>
        <v>0</v>
      </c>
    </row>
  </sheetData>
  <hyperlinks>
    <hyperlink ref="A18" r:id="rId1" display="https://act-rules.github.io/rules/b49b2e"/>
    <hyperlink ref="A74" r:id="rId2" display="https://act-rules.github.io/rules/3ea0c8"/>
    <hyperlink ref="A73" r:id="rId3" display="https://act-rules.github.io/rules/e6952f"/>
    <hyperlink ref="A63" r:id="rId4" display="https://act-rules.github.io/rules/de46e4"/>
    <hyperlink ref="A61" r:id="rId5" display="https://act-rules.github.io/rules/bf051a"/>
    <hyperlink ref="A60" r:id="rId6" display="https://act-rules.github.io/rules/b5c3f8"/>
    <hyperlink ref="A59" r:id="rId7" display="https://act-rules.github.io/rules/c249d5"/>
    <hyperlink ref="A58" r:id="rId8" display="https://act-rules.github.io/rules/7677a9"/>
    <hyperlink ref="A57" r:id="rId9" display="https://act-rules.github.io/rules/2ee8b8"/>
    <hyperlink ref="A53" r:id="rId10" display="https://act-rules.github.io/rules/cc0f0a"/>
    <hyperlink ref="A51" r:id="rId11" display="https://act-rules.github.io/rules/5effbb"/>
    <hyperlink ref="A49" r:id="rId12" display="https://act-rules.github.io/rules/2779a5"/>
    <hyperlink ref="A46" r:id="rId13" display="https://act-rules.github.io/rules/efbfc7"/>
    <hyperlink ref="A43" r:id="rId14" display="https://act-rules.github.io/rules/80af7b"/>
    <hyperlink ref="A41" r:id="rId15" display="https://act-rules.github.io/rules/0ssw9k"/>
    <hyperlink ref="A30" r:id="rId16" display="https://act-rules.github.io/rules/b4f0c3"/>
    <hyperlink ref="A29" r:id="rId17" display="https://act-rules.github.io/rules/59br37"/>
    <hyperlink ref="A28" r:id="rId18" display="https://act-rules.github.io/rules/afw4f7"/>
    <hyperlink ref="A27" r:id="rId19" display="https://act-rules.github.io/rules/80f0bf"/>
    <hyperlink ref="A24" r:id="rId20" display="https://act-rules.github.io/rules/73f2c2"/>
    <hyperlink ref="A23" r:id="rId21" display="https://act-rules.github.io/rules/b33eff"/>
    <hyperlink ref="A19" r:id="rId22" display="https://act-rules.github.io/rules/a25f45"/>
    <hyperlink ref="A17" r:id="rId23" display="https://act-rules.github.io/rules/ffd0e9"/>
    <hyperlink ref="A15" r:id="rId24" display="https://act-rules.github.io/rules/1ec09b"/>
    <hyperlink ref="A13" r:id="rId25" display="https://act-rules.github.io/rules/c5a4ea"/>
    <hyperlink ref="A11" r:id="rId26" display="https://act-rules.github.io/rules/eac66b"/>
    <hyperlink ref="A9" r:id="rId27" display="https://act-rules.github.io/rules/c3232f"/>
    <hyperlink ref="A7" r:id="rId28" display="https://act-rules.github.io/rules/e7aa44"/>
    <hyperlink ref="A3" r:id="rId29" display="https://act-rules.github.io/rules/23a2a8"/>
    <hyperlink ref="A2" r:id="rId30" display="https://act-rules.github.io/rules/qt1vmo"/>
  </hyperlinks>
  <pageMargins left="0.7" right="0.7" top="0.75" bottom="0.75" header="0.3" footer="0.3"/>
  <pageSetup orientation="portrait" horizontalDpi="0" verticalDpi="0"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activeCell="B6" sqref="B6"/>
    </sheetView>
  </sheetViews>
  <sheetFormatPr defaultRowHeight="14.4" x14ac:dyDescent="0.3"/>
  <cols>
    <col min="1" max="1" width="66.21875" bestFit="1" customWidth="1"/>
    <col min="2" max="2" width="12.109375" customWidth="1"/>
  </cols>
  <sheetData>
    <row r="1" spans="1:2" ht="18" x14ac:dyDescent="0.35">
      <c r="A1" s="3" t="s">
        <v>14</v>
      </c>
      <c r="B1" s="2" t="s">
        <v>174</v>
      </c>
    </row>
    <row r="2" spans="1:2" ht="15.6" x14ac:dyDescent="0.3">
      <c r="A2" s="8" t="s">
        <v>28</v>
      </c>
      <c r="B2" s="7" t="str">
        <f>IF(COUNT('Atomic Test Results'!J2:J6)&gt;0,(IF(AVERAGE('Atomic Test Results'!J2:J6)=100%, "Passed","Failed")),"Not Present")</f>
        <v>Not Present</v>
      </c>
    </row>
    <row r="3" spans="1:2" ht="15.6" x14ac:dyDescent="0.3">
      <c r="A3" s="13" t="s">
        <v>37</v>
      </c>
      <c r="B3" s="7" t="str">
        <f>IF(COUNT('Atomic Test Results'!J7:J10)&gt;0,(IF(AVERAGE('Atomic Test Results'!J7:J10)=100%, "Passed","Failed")),"Not Present")</f>
        <v>Not Present</v>
      </c>
    </row>
    <row r="4" spans="1:2" ht="15.6" x14ac:dyDescent="0.3">
      <c r="A4" s="13" t="s">
        <v>43</v>
      </c>
      <c r="B4" s="7" t="str">
        <f>IF(COUNT('Atomic Test Results'!J11:J12)&gt;0,(IF(AVERAGE('Atomic Test Results'!J11:J12)=100%, "Passed","Failed")),"Not Present")</f>
        <v>Not Present</v>
      </c>
    </row>
    <row r="5" spans="1:2" ht="15.6" x14ac:dyDescent="0.3">
      <c r="A5" s="13" t="s">
        <v>46</v>
      </c>
      <c r="B5" s="7" t="str">
        <f>IF(COUNT('Atomic Test Results'!J13)&gt;0,(IF(AVERAGE('Atomic Test Results'!J13)=100%, "Passed","Failed")),"Not Present")</f>
        <v>Not Present</v>
      </c>
    </row>
    <row r="6" spans="1:2" ht="15.6" x14ac:dyDescent="0.3">
      <c r="A6" s="13" t="s">
        <v>48</v>
      </c>
      <c r="B6" s="7" t="str">
        <f>IF(COUNT('Atomic Test Results'!J14)&gt;0,(IF(AVERAGE('Atomic Test Results'!J14)=100%, "Passed","Failed")),"Not Present")</f>
        <v>Not Present</v>
      </c>
    </row>
    <row r="7" spans="1:2" ht="15.6" x14ac:dyDescent="0.3">
      <c r="A7" s="8" t="s">
        <v>50</v>
      </c>
      <c r="B7" s="7" t="str">
        <f>IF(COUNT('Atomic Test Results'!J15:J16)&gt;0,(IF(AVERAGE('Atomic Test Results'!J15:J16)=100%, "Passed","Failed")),"Not Present")</f>
        <v>Not Present</v>
      </c>
    </row>
    <row r="8" spans="1:2" ht="15.6" x14ac:dyDescent="0.3">
      <c r="A8" s="8" t="s">
        <v>53</v>
      </c>
      <c r="B8" s="7" t="str">
        <f>IF(COUNT('Atomic Test Results'!J17:J19)&gt;0,(IF(AVERAGE('Atomic Test Results'!J17:J19)=100%, "Passed","Failed")),"Not Present")</f>
        <v>Not Present</v>
      </c>
    </row>
    <row r="9" spans="1:2" ht="15.6" x14ac:dyDescent="0.3">
      <c r="A9" s="8" t="s">
        <v>58</v>
      </c>
      <c r="B9" s="7" t="str">
        <f>IF(COUNT('Atomic Test Results'!J20)&gt;0,(IF(AVERAGE('Atomic Test Results'!J20)=100%, "Passed","Failed")),"Not Present")</f>
        <v>Not Present</v>
      </c>
    </row>
    <row r="10" spans="1:2" ht="15.6" x14ac:dyDescent="0.3">
      <c r="A10" s="8" t="s">
        <v>61</v>
      </c>
      <c r="B10" s="7" t="str">
        <f>IF(COUNT('Atomic Test Results'!J21)&gt;0,(IF(AVERAGE('Atomic Test Results'!J21:J22)=100%, "Passed","Failed")),"Not Present")</f>
        <v>Not Present</v>
      </c>
    </row>
    <row r="11" spans="1:2" ht="15.6" x14ac:dyDescent="0.3">
      <c r="A11" s="8" t="s">
        <v>63</v>
      </c>
      <c r="B11" s="7" t="str">
        <f>IF(COUNT('Atomic Test Results'!J23)&gt;0,(IF(AVERAGE('Atomic Test Results'!J23)=100%, "Passed","Failed")),"Not Present")</f>
        <v>Not Present</v>
      </c>
    </row>
    <row r="12" spans="1:2" ht="15.6" x14ac:dyDescent="0.3">
      <c r="A12" s="8" t="s">
        <v>65</v>
      </c>
      <c r="B12" s="7" t="str">
        <f>IF(COUNT('Atomic Test Results'!J24:J25)&gt;0,(IF(AVERAGE('Atomic Test Results'!J24:J25)=100%, "Passed","Failed")),"Not Present")</f>
        <v>Not Present</v>
      </c>
    </row>
    <row r="13" spans="1:2" ht="15.6" x14ac:dyDescent="0.3">
      <c r="A13" s="8" t="s">
        <v>68</v>
      </c>
      <c r="B13" s="7" t="str">
        <f>IF(COUNT('Atomic Test Results'!J26)&gt;0,(IF(AVERAGE('Atomic Test Results'!J26)=100%, "Passed","Failed")),"Not Present")</f>
        <v>Not Present</v>
      </c>
    </row>
    <row r="14" spans="1:2" ht="15.6" x14ac:dyDescent="0.3">
      <c r="A14" s="8" t="s">
        <v>85</v>
      </c>
      <c r="B14" s="7" t="str">
        <f>IF(COUNT('Atomic Test Results'!J27)&gt;0,(IF(AVERAGE('Atomic Test Results'!J27)=100%, "Passed","Failed")),"Not Present")</f>
        <v>Not Present</v>
      </c>
    </row>
    <row r="15" spans="1:2" ht="15.6" x14ac:dyDescent="0.3">
      <c r="A15" s="8" t="s">
        <v>87</v>
      </c>
      <c r="B15" s="7" t="str">
        <f>IF(COUNT('Atomic Test Results'!J28)&gt;0,(IF(AVERAGE('Atomic Test Results'!J28)=100%, "Passed","Failed")),"Not Present")</f>
        <v>Not Present</v>
      </c>
    </row>
    <row r="16" spans="1:2" ht="15.6" x14ac:dyDescent="0.3">
      <c r="A16" s="8" t="s">
        <v>89</v>
      </c>
      <c r="B16" s="7" t="str">
        <f>IF(COUNT('Atomic Test Results'!J29:J30)&gt;0,(IF(AVERAGE('Atomic Test Results'!J29:J30)=100%, "Passed","Failed")),"Not Present")</f>
        <v>Not Present</v>
      </c>
    </row>
    <row r="17" spans="1:2" ht="15.6" x14ac:dyDescent="0.3">
      <c r="A17" s="8" t="s">
        <v>91</v>
      </c>
      <c r="B17" s="7" t="str">
        <f>IF(COUNT('Atomic Test Results'!J31)&gt;0,(IF(AVERAGE('Atomic Test Results'!J31)=100%, "Passed","Failed")),"Not Present")</f>
        <v>Not Present</v>
      </c>
    </row>
    <row r="18" spans="1:2" ht="15.6" x14ac:dyDescent="0.3">
      <c r="A18" s="8" t="s">
        <v>71</v>
      </c>
      <c r="B18" s="7" t="str">
        <f>IF(COUNT('Atomic Test Results'!J30)&gt;0,(IF(AVERAGE('Atomic Test Results'!J30)=100%, "Passed","Failed")),"Not Present")</f>
        <v>Not Present</v>
      </c>
    </row>
    <row r="19" spans="1:2" ht="15.6" x14ac:dyDescent="0.3">
      <c r="A19" s="8" t="s">
        <v>73</v>
      </c>
      <c r="B19" s="7" t="str">
        <f>IF(COUNT('Atomic Test Results'!J32:J33)&gt;0,(IF(AVERAGE('Atomic Test Results'!J32:J33)=100%, "Passed","Failed")),"Not Present")</f>
        <v>Not Present</v>
      </c>
    </row>
    <row r="20" spans="1:2" ht="15.6" x14ac:dyDescent="0.3">
      <c r="A20" s="8" t="s">
        <v>76</v>
      </c>
      <c r="B20" s="7" t="str">
        <f>IF(COUNT('Atomic Test Results'!J34:J37)&gt;0,(IF(AVERAGE('Atomic Test Results'!J34:J37)=100%, "Passed","Failed")),"Not Present")</f>
        <v>Not Present</v>
      </c>
    </row>
    <row r="21" spans="1:2" ht="15.6" x14ac:dyDescent="0.3">
      <c r="A21" s="8" t="s">
        <v>81</v>
      </c>
      <c r="B21" s="7" t="str">
        <f>IF(COUNT('Atomic Test Results'!J38:J40)&gt;0,(IF(AVERAGE('Atomic Test Results'!J38:J40)=100%, "Passed","Failed")),"Not Present")</f>
        <v>Not Present</v>
      </c>
    </row>
    <row r="22" spans="1:2" ht="15.6" x14ac:dyDescent="0.3">
      <c r="A22" s="8" t="s">
        <v>94</v>
      </c>
      <c r="B22" s="7" t="str">
        <f>IF(COUNT('Atomic Test Results'!J41:J42)&gt;0,(IF(AVERAGE('Atomic Test Results'!J41:J42)=100%, "Passed","Failed")),"Not Present")</f>
        <v>Not Present</v>
      </c>
    </row>
    <row r="23" spans="1:2" ht="15.6" x14ac:dyDescent="0.3">
      <c r="A23" s="8" t="s">
        <v>98</v>
      </c>
      <c r="B23" s="7" t="str">
        <f>IF(COUNT('Atomic Test Results'!J43)&gt;0,(IF(AVERAGE('Atomic Test Results'!J43)=100%, "Passed","Failed")),"Not Present")</f>
        <v>Not Present</v>
      </c>
    </row>
    <row r="24" spans="1:2" ht="15.6" x14ac:dyDescent="0.3">
      <c r="A24" s="8" t="s">
        <v>101</v>
      </c>
      <c r="B24" s="7" t="str">
        <f>IF(COUNT('Atomic Test Results'!J44)&gt;0,(IF(AVERAGE('Atomic Test Results'!J44)=100%, "Passed","Failed")),"Not Present")</f>
        <v>Not Present</v>
      </c>
    </row>
    <row r="25" spans="1:2" ht="15.6" x14ac:dyDescent="0.3">
      <c r="A25" s="8" t="s">
        <v>103</v>
      </c>
      <c r="B25" s="7" t="str">
        <f>IF(COUNT('Atomic Test Results'!J45)&gt;0,(IF(AVERAGE('Atomic Test Results'!J45)=100%, "Passed","Failed")),"Not Present")</f>
        <v>Not Present</v>
      </c>
    </row>
    <row r="26" spans="1:2" ht="15.6" x14ac:dyDescent="0.3">
      <c r="A26" s="8" t="s">
        <v>106</v>
      </c>
      <c r="B26" s="7" t="str">
        <f>IF(COUNT('Atomic Test Results'!J46)&gt;0,(IF(AVERAGE('Atomic Test Results'!J46)=100%, "Passed","Failed")),"Not Present")</f>
        <v>Not Present</v>
      </c>
    </row>
    <row r="27" spans="1:2" ht="15.6" x14ac:dyDescent="0.3">
      <c r="A27" s="8" t="s">
        <v>108</v>
      </c>
      <c r="B27" s="7" t="str">
        <f>IF(COUNT('Atomic Test Results'!J47)&gt;0,(IF(AVERAGE('Atomic Test Results'!J47)=100%, "Passed","Failed")),"Not Present")</f>
        <v>Not Present</v>
      </c>
    </row>
    <row r="28" spans="1:2" ht="15.6" x14ac:dyDescent="0.3">
      <c r="A28" s="8" t="s">
        <v>111</v>
      </c>
      <c r="B28" s="7" t="str">
        <f>IF(COUNT('Atomic Test Results'!J48)&gt;0,(IF(AVERAGE('Atomic Test Results'!J48)=100%, "Passed","Failed")),"Not Present")</f>
        <v>Not Present</v>
      </c>
    </row>
    <row r="29" spans="1:2" ht="15.6" x14ac:dyDescent="0.3">
      <c r="A29" s="8" t="s">
        <v>114</v>
      </c>
      <c r="B29" s="7" t="str">
        <f>IF(COUNT('Atomic Test Results'!J49)&gt;0,(IF(AVERAGE('Atomic Test Results'!J49)=100%, "Passed","Failed")),"Not Present")</f>
        <v>Not Present</v>
      </c>
    </row>
    <row r="30" spans="1:2" ht="15.6" x14ac:dyDescent="0.3">
      <c r="A30" s="8" t="s">
        <v>116</v>
      </c>
      <c r="B30" s="7" t="str">
        <f>IF(COUNT('Atomic Test Results'!J50)&gt;0,(IF(AVERAGE('Atomic Test Results'!J50)=100%, "Passed","Failed")),"Not Present")</f>
        <v>Not Present</v>
      </c>
    </row>
    <row r="31" spans="1:2" ht="15.6" x14ac:dyDescent="0.3">
      <c r="A31" s="8" t="s">
        <v>118</v>
      </c>
      <c r="B31" s="7" t="str">
        <f>IF(COUNT('Atomic Test Results'!J51)&gt;0,(IF(AVERAGE('Atomic Test Results'!J51)=100%, "Passed","Failed")),"Not Present")</f>
        <v>Not Present</v>
      </c>
    </row>
    <row r="32" spans="1:2" ht="15.6" x14ac:dyDescent="0.3">
      <c r="A32" s="8" t="s">
        <v>120</v>
      </c>
      <c r="B32" s="7" t="str">
        <f>IF(COUNT('Atomic Test Results'!J52)&gt;0,(IF(AVERAGE('Atomic Test Results'!J52)=100%, "Passed","Failed")),"Not Present")</f>
        <v>Not Present</v>
      </c>
    </row>
    <row r="33" spans="1:2" ht="15.6" x14ac:dyDescent="0.3">
      <c r="A33" s="8" t="s">
        <v>121</v>
      </c>
      <c r="B33" s="7" t="str">
        <f>IF(COUNT('Atomic Test Results'!J53,J17:J18)&gt;0,(IF(AVERAGE('Atomic Test Results'!J53,J17:J18)=100%, "Passed","Failed")),"Not Present")</f>
        <v>Not Present</v>
      </c>
    </row>
    <row r="34" spans="1:2" ht="15.6" x14ac:dyDescent="0.3">
      <c r="A34" s="8" t="s">
        <v>124</v>
      </c>
      <c r="B34" s="7" t="str">
        <f>IF(COUNT('Atomic Test Results'!J54)&gt;0,(IF(AVERAGE('Atomic Test Results'!J54)=100%, "Passed","Failed")),"Not Present")</f>
        <v>Not Present</v>
      </c>
    </row>
    <row r="35" spans="1:2" ht="15.6" x14ac:dyDescent="0.3">
      <c r="A35" s="8" t="s">
        <v>126</v>
      </c>
      <c r="B35" s="7" t="str">
        <f>IF(COUNT('Atomic Test Results'!J55)&gt;0,(IF(AVERAGE('Atomic Test Results'!J55)=100%, "Passed","Failed")),"Not Present")</f>
        <v>Not Present</v>
      </c>
    </row>
    <row r="36" spans="1:2" ht="15.6" x14ac:dyDescent="0.3">
      <c r="A36" s="8" t="s">
        <v>129</v>
      </c>
      <c r="B36" s="7" t="str">
        <f>IF(COUNT('Atomic Test Results'!J56)&gt;0,(IF(AVERAGE('Atomic Test Results'!J56)=100%, "Passed","Failed")),"Not Present")</f>
        <v>Not Present</v>
      </c>
    </row>
    <row r="37" spans="1:2" ht="15.6" x14ac:dyDescent="0.3">
      <c r="A37" s="8" t="s">
        <v>131</v>
      </c>
      <c r="B37" s="7" t="str">
        <f>IF(COUNT('Atomic Test Results'!J57)&gt;0,(IF(AVERAGE('Atomic Test Results'!J57)=100%, "Passed","Failed")),"Not Present")</f>
        <v>Not Present</v>
      </c>
    </row>
    <row r="38" spans="1:2" ht="15.6" x14ac:dyDescent="0.3">
      <c r="A38" s="8" t="s">
        <v>133</v>
      </c>
      <c r="B38" s="7" t="str">
        <f>IF(COUNT('Atomic Test Results'!J58:J59)&gt;0,(IF(AVERAGE('Atomic Test Results'!J58:J59)=100%, "Passed","Failed")),"Not Present")</f>
        <v>Not Present</v>
      </c>
    </row>
    <row r="39" spans="1:2" ht="15.6" x14ac:dyDescent="0.3">
      <c r="A39" s="8" t="s">
        <v>137</v>
      </c>
      <c r="B39" s="7" t="str">
        <f>IF(COUNT('Atomic Test Results'!J60:J61)&gt;0,(IF(AVERAGE('Atomic Test Results'!J60:J61)=100%, "Passed","Failed")),"Not Present")</f>
        <v>Not Present</v>
      </c>
    </row>
    <row r="40" spans="1:2" ht="15.6" x14ac:dyDescent="0.3">
      <c r="A40" s="8" t="s">
        <v>141</v>
      </c>
      <c r="B40" s="7" t="str">
        <f>IF(COUNT('Atomic Test Results'!J62:J63)&gt;0,(IF(AVERAGE('Atomic Test Results'!J62:J63)=100%, "Passed","Failed")),"Not Present")</f>
        <v>Not Present</v>
      </c>
    </row>
    <row r="41" spans="1:2" ht="15.6" x14ac:dyDescent="0.3">
      <c r="A41" s="8" t="s">
        <v>144</v>
      </c>
      <c r="B41" s="7" t="str">
        <f>IF(COUNT('Atomic Test Results'!J64)&gt;0,(IF(AVERAGE('Atomic Test Results'!J64)=100%, "Passed","Failed")),"Not Present")</f>
        <v>Not Present</v>
      </c>
    </row>
    <row r="42" spans="1:2" ht="15.6" x14ac:dyDescent="0.3">
      <c r="A42" s="8" t="s">
        <v>147</v>
      </c>
      <c r="B42" s="7" t="str">
        <f>IF(COUNT('Atomic Test Results'!J65)&gt;0,(IF(AVERAGE('Atomic Test Results'!J65)=100%, "Passed","Failed")),"Not Present")</f>
        <v>Not Present</v>
      </c>
    </row>
    <row r="43" spans="1:2" ht="15.6" x14ac:dyDescent="0.3">
      <c r="A43" s="8" t="s">
        <v>149</v>
      </c>
      <c r="B43" s="7" t="str">
        <f>IF(COUNT('Atomic Test Results'!J66)&gt;0,(IF(AVERAGE('Atomic Test Results'!J66)=100%, "Passed","Failed")),"Not Present")</f>
        <v>Not Present</v>
      </c>
    </row>
    <row r="44" spans="1:2" ht="15.6" x14ac:dyDescent="0.3">
      <c r="A44" s="8" t="s">
        <v>151</v>
      </c>
      <c r="B44" s="7" t="str">
        <f>IF(COUNT('Atomic Test Results'!J67)&gt;0,(IF(AVERAGE('Atomic Test Results'!J67)=100%, "Passed","Failed")),"Not Present")</f>
        <v>Not Present</v>
      </c>
    </row>
    <row r="45" spans="1:2" ht="15.6" x14ac:dyDescent="0.3">
      <c r="A45" s="8" t="s">
        <v>153</v>
      </c>
      <c r="B45" s="7" t="str">
        <f>IF(COUNT('Atomic Test Results'!J68)&gt;0,(IF(AVERAGE('Atomic Test Results'!J68)=100%, "Passed","Failed")),"Not Present")</f>
        <v>Not Present</v>
      </c>
    </row>
    <row r="46" spans="1:2" ht="15.6" x14ac:dyDescent="0.3">
      <c r="A46" s="8" t="s">
        <v>156</v>
      </c>
      <c r="B46" s="7" t="str">
        <f>IF(COUNT('Atomic Test Results'!J69)&gt;0,(IF(AVERAGE('Atomic Test Results'!J69)=100%, "Passed","Failed")),"Not Present")</f>
        <v>Not Present</v>
      </c>
    </row>
    <row r="47" spans="1:2" ht="15.6" x14ac:dyDescent="0.3">
      <c r="A47" s="8" t="s">
        <v>158</v>
      </c>
      <c r="B47" s="7" t="str">
        <f>IF(COUNT('Atomic Test Results'!J70:J71)&gt;0,(IF(AVERAGE('Atomic Test Results'!J70:J71)=100%, "Passed","Failed")),"Not Present")</f>
        <v>Not Present</v>
      </c>
    </row>
    <row r="48" spans="1:2" ht="15.6" x14ac:dyDescent="0.3">
      <c r="A48" s="8" t="s">
        <v>161</v>
      </c>
      <c r="B48" s="7" t="str">
        <f>IF(COUNT('Atomic Test Results'!J72)&gt;0,(IF(AVERAGE('Atomic Test Results'!J72)=100%, "Passed","Failed")),"Not Present")</f>
        <v>Not Present</v>
      </c>
    </row>
    <row r="49" spans="1:2" ht="15.6" x14ac:dyDescent="0.3">
      <c r="A49" s="8" t="s">
        <v>163</v>
      </c>
      <c r="B49" s="7" t="str">
        <f>IF(COUNT('Atomic Test Results'!J73:J74)&gt;0,(IF(AVERAGE('Atomic Test Results'!J73:J74)=100%, "Passed","Failed")),"Not Present")</f>
        <v>Not Present</v>
      </c>
    </row>
    <row r="50" spans="1:2" ht="15.6" x14ac:dyDescent="0.3">
      <c r="A50" s="8" t="s">
        <v>167</v>
      </c>
      <c r="B50" s="7" t="str">
        <f>IF(COUNT('Atomic Test Results'!J75)&gt;0,(IF(AVERAGE('Atomic Test Results'!J75)=100%, "Passed","Failed")),"Not Present")</f>
        <v>Not Present</v>
      </c>
    </row>
    <row r="51" spans="1:2" ht="15.6" x14ac:dyDescent="0.3">
      <c r="A51" s="72" t="s">
        <v>227</v>
      </c>
      <c r="B51">
        <f>COUNTIF(B2:B50,"Failed")</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3"/>
  <sheetViews>
    <sheetView topLeftCell="B1" workbookViewId="0">
      <selection activeCell="F9" sqref="F9"/>
    </sheetView>
  </sheetViews>
  <sheetFormatPr defaultRowHeight="14.4" x14ac:dyDescent="0.3"/>
  <cols>
    <col min="1" max="1" width="66.21875" bestFit="1" customWidth="1"/>
    <col min="2" max="2" width="15.88671875" customWidth="1"/>
    <col min="3" max="3" width="19.109375" customWidth="1"/>
    <col min="4" max="4" width="10.6640625" customWidth="1"/>
    <col min="5" max="5" width="53.109375" customWidth="1"/>
    <col min="6" max="6" width="31.88671875" customWidth="1"/>
  </cols>
  <sheetData>
    <row r="1" spans="1:6" ht="18" x14ac:dyDescent="0.35">
      <c r="A1" s="63" t="s">
        <v>196</v>
      </c>
      <c r="B1" s="64" t="s">
        <v>182</v>
      </c>
      <c r="C1" s="65" t="s">
        <v>189</v>
      </c>
      <c r="D1" s="93" t="s">
        <v>279</v>
      </c>
      <c r="E1" s="36" t="s">
        <v>190</v>
      </c>
      <c r="F1" s="37" t="s">
        <v>278</v>
      </c>
    </row>
    <row r="2" spans="1:6" ht="15.6" x14ac:dyDescent="0.3">
      <c r="A2" s="66" t="s">
        <v>54</v>
      </c>
      <c r="B2" s="51" t="str">
        <f>IF(COUNT('Atomic Test Results'!J23:J25,'Atomic Test Results'!J55,'Atomic Test Results'!J58,'Atomic Test Results'!J59)&gt;0,AVERAGE('Atomic Test Results'!J23:J25,'Atomic Test Results'!J55,'Atomic Test Results'!J58,'Atomic Test Results'!J59),"Not Present")</f>
        <v>Not Present</v>
      </c>
      <c r="C2" s="67">
        <f>SUM('Atomic Test Results'!K23:K25,K55,K58,K59)</f>
        <v>0</v>
      </c>
      <c r="E2" s="38" t="s">
        <v>24</v>
      </c>
      <c r="F2" s="45" t="str">
        <f>IF(ISNUMBER(B11),AVERAGE(B11),"Not Present")</f>
        <v>Not Present</v>
      </c>
    </row>
    <row r="3" spans="1:6" ht="15.6" x14ac:dyDescent="0.3">
      <c r="A3" s="68" t="s">
        <v>210</v>
      </c>
      <c r="B3" s="51" t="str">
        <f>IF(COUNT('Atomic Test Results'!J5:J8,'Atomic Test Results'!J11,'Atomic Test Results'!J12,'Atomic Test Results'!J14,'Atomic Test Results'!J21)&gt;0,AVERAGE('Atomic Test Results'!J5:J8,'Atomic Test Results'!J11,'Atomic Test Results'!J12,'Atomic Test Results'!J14,'Atomic Test Results'!J21),"Not Present")</f>
        <v>Not Present</v>
      </c>
      <c r="C3" s="67">
        <f>SUM('Atomic Test Results'!K5:K8,K11,K12,K14,K21)</f>
        <v>0</v>
      </c>
      <c r="E3" s="38" t="s">
        <v>201</v>
      </c>
      <c r="F3" s="45" t="e">
        <f>AVERAGE(B4,B5,B6,B7,B8,B12,B13,B14,B15)</f>
        <v>#DIV/0!</v>
      </c>
    </row>
    <row r="4" spans="1:6" ht="15.6" x14ac:dyDescent="0.3">
      <c r="A4" s="68" t="s">
        <v>211</v>
      </c>
      <c r="B4" s="51" t="str">
        <f>IF(COUNT('Atomic Test Results'!J34:J37,'Atomic Test Results'!J29:J31)&gt;0,AVERAGE('Atomic Test Results'!J34:J37,'Atomic Test Results'!J29:J31),"Not Present")</f>
        <v>Not Present</v>
      </c>
      <c r="C4" s="67">
        <f>SUM('Atomic Test Results'!K34:K37,J29:K31)</f>
        <v>0</v>
      </c>
      <c r="E4" s="38" t="s">
        <v>204</v>
      </c>
      <c r="F4" s="45" t="e">
        <f>AVERAGE(B3,B8,B9,B13)</f>
        <v>#DIV/0!</v>
      </c>
    </row>
    <row r="5" spans="1:6" ht="15.6" x14ac:dyDescent="0.3">
      <c r="A5" s="68" t="s">
        <v>69</v>
      </c>
      <c r="B5" s="51" t="str">
        <f>IF(COUNT('Atomic Test Results'!J28,'Atomic Test Results'!J32,'Atomic Test Results'!J33)&gt;0,AVERAGE('Atomic Test Results'!J28,'Atomic Test Results'!J32,'Atomic Test Results'!J33),"Not Present")</f>
        <v>Not Present</v>
      </c>
      <c r="C5" s="67">
        <f>SUM('Atomic Test Results'!K28,K32,K33)</f>
        <v>0</v>
      </c>
      <c r="E5" s="38" t="s">
        <v>20</v>
      </c>
      <c r="F5" s="45" t="e">
        <f>AVERAGE(B8)</f>
        <v>#DIV/0!</v>
      </c>
    </row>
    <row r="6" spans="1:6" ht="15.6" x14ac:dyDescent="0.3">
      <c r="A6" s="68" t="s">
        <v>112</v>
      </c>
      <c r="B6" s="51" t="str">
        <f>IF(COUNT('Atomic Test Results'!J41:J43,'Atomic Test Results'!J48,'Atomic Test Results'!J54,'Atomic Test Results'!J56,'Atomic Test Results'!J64)&gt;0,AVERAGE('Atomic Test Results'!J41:J43,'Atomic Test Results'!J48,'Atomic Test Results'!J54,'Atomic Test Results'!J56,'Atomic Test Results'!J64),"Not Present")</f>
        <v>Not Present</v>
      </c>
      <c r="C6" s="67">
        <f>SUM('Atomic Test Results'!K41:K43,K48,K54,K56,K64)</f>
        <v>0</v>
      </c>
      <c r="E6" s="38" t="s">
        <v>226</v>
      </c>
      <c r="F6" s="45" t="e">
        <f>AVERAGE(B2,B6,B8,B12,B14)</f>
        <v>#DIV/0!</v>
      </c>
    </row>
    <row r="7" spans="1:6" ht="15.6" x14ac:dyDescent="0.3">
      <c r="A7" s="68" t="s">
        <v>145</v>
      </c>
      <c r="B7" s="51" t="str">
        <f>IF(COUNT('Atomic Test Results'!J65:J67)&gt;0,AVERAGE('Atomic Test Results'!J65:J67),"Not Present")</f>
        <v>Not Present</v>
      </c>
      <c r="C7" s="67">
        <f>SUM('Atomic Test Results'!K65:K67)</f>
        <v>0</v>
      </c>
      <c r="E7" s="38" t="s">
        <v>205</v>
      </c>
      <c r="F7" s="45" t="e">
        <f>AVERAGE(B6,B7,B8,B9,B10,B12,B14)</f>
        <v>#DIV/0!</v>
      </c>
    </row>
    <row r="8" spans="1:6" ht="15.6" x14ac:dyDescent="0.3">
      <c r="A8" s="68" t="s">
        <v>212</v>
      </c>
      <c r="B8" s="51" t="str">
        <f>IF(COUNT('Atomic Test Results'!J44,'Atomic Test Results'!J45,'Atomic Test Results'!J52,'Atomic Test Results'!J68,'Atomic Test Results'!J70:J72)&gt;0,AVERAGE('Atomic Test Results'!J44,'Atomic Test Results'!J45,'Atomic Test Results'!J52,'Atomic Test Results'!J68,'Atomic Test Results'!J70:J72),"Not Present")</f>
        <v>Not Present</v>
      </c>
      <c r="C8" s="67">
        <f>SUM('Atomic Test Results'!K44,K45,K52,K68,K70:K72)</f>
        <v>0</v>
      </c>
      <c r="E8" s="38" t="s">
        <v>206</v>
      </c>
      <c r="F8" s="45" t="e">
        <f>AVERAGE(B3,B4,B5,B8,B10,B13)</f>
        <v>#DIV/0!</v>
      </c>
    </row>
    <row r="9" spans="1:6" ht="15.6" x14ac:dyDescent="0.3">
      <c r="A9" s="68" t="s">
        <v>213</v>
      </c>
      <c r="B9" s="51" t="str">
        <f>IF(COUNT('Atomic Test Results'!J27)&gt;0,AVERAGE('Atomic Test Results'!J27),"Not Present")</f>
        <v>Not Present</v>
      </c>
      <c r="C9" s="67">
        <f>SUM('Atomic Test Results'!K27)</f>
        <v>0</v>
      </c>
      <c r="E9" s="38" t="s">
        <v>207</v>
      </c>
      <c r="F9" s="45" t="e">
        <f>AVERAGE(B2,B6,B7,B8,B15)</f>
        <v>#DIV/0!</v>
      </c>
    </row>
    <row r="10" spans="1:6" ht="15.6" x14ac:dyDescent="0.3">
      <c r="A10" s="68" t="s">
        <v>214</v>
      </c>
      <c r="B10" s="51" t="str">
        <f>IF(COUNT('Atomic Test Results'!J46)&gt;0,AVERAGE('Atomic Test Results'!J46),"Not Present")</f>
        <v>Not Present</v>
      </c>
      <c r="C10" s="67">
        <f>SUM('Atomic Test Results'!K46)</f>
        <v>0</v>
      </c>
      <c r="E10" s="38" t="s">
        <v>208</v>
      </c>
      <c r="F10" s="45" t="e">
        <f>AVERAGE(B2,B3,B7,B8,B12,B14)</f>
        <v>#DIV/0!</v>
      </c>
    </row>
    <row r="11" spans="1:6" ht="16.2" thickBot="1" x14ac:dyDescent="0.35">
      <c r="A11" s="68" t="s">
        <v>215</v>
      </c>
      <c r="B11" s="51" t="str">
        <f>IF(COUNT('Atomic Test Results'!J47)&gt;0,AVERAGE('Atomic Test Results'!J47),"Not Present")</f>
        <v>Not Present</v>
      </c>
      <c r="C11" s="67">
        <f>SUM('Atomic Test Results'!K47)</f>
        <v>0</v>
      </c>
      <c r="E11" s="38" t="s">
        <v>209</v>
      </c>
      <c r="F11" s="45" t="e">
        <f>AVERAGE(B8,B12,B14)</f>
        <v>#DIV/0!</v>
      </c>
    </row>
    <row r="12" spans="1:6" ht="16.2" thickBot="1" x14ac:dyDescent="0.35">
      <c r="A12" s="68" t="s">
        <v>216</v>
      </c>
      <c r="B12" s="51" t="str">
        <f>IF(COUNT('Atomic Test Results'!J17:J20,'Atomic Test Results'!J49:J50)&gt;0,AVERAGE('Atomic Test Results'!J17:J20,'Atomic Test Results'!J49:J50),"Not Present")</f>
        <v>Not Present</v>
      </c>
      <c r="C12" s="67">
        <f>SUM('Atomic Test Results'!K17:K20,K49:K50)</f>
        <v>0</v>
      </c>
      <c r="E12" s="40" t="s">
        <v>188</v>
      </c>
      <c r="F12" s="84" t="e">
        <f>AVERAGE(B2:B52)</f>
        <v>#DIV/0!</v>
      </c>
    </row>
    <row r="13" spans="1:6" ht="16.2" thickBot="1" x14ac:dyDescent="0.35">
      <c r="A13" s="68" t="s">
        <v>217</v>
      </c>
      <c r="B13" s="51" t="str">
        <f>IF(COUNT('Atomic Test Results'!J60:J63)&gt;0,AVERAGE('Atomic Test Results'!J60:J63),"Not Present")</f>
        <v>Not Present</v>
      </c>
      <c r="C13" s="67">
        <f>SUM('Atomic Test Results'!K60:K63)</f>
        <v>0</v>
      </c>
      <c r="E13" s="42" t="s">
        <v>175</v>
      </c>
      <c r="F13" s="85">
        <f>SUM(C2:C52)</f>
        <v>0</v>
      </c>
    </row>
    <row r="14" spans="1:6" ht="16.2" thickBot="1" x14ac:dyDescent="0.35">
      <c r="A14" s="68" t="s">
        <v>218</v>
      </c>
      <c r="B14" s="51" t="str">
        <f>IF(COUNT('Atomic Test Results'!J38:J40)&gt;0,AVERAGE('Atomic Test Results'!J38:J40),"Not Present")</f>
        <v>Not Present</v>
      </c>
      <c r="C14" s="67">
        <f>SUM('Atomic Test Results'!K38:K40)</f>
        <v>0</v>
      </c>
      <c r="E14" s="42" t="s">
        <v>273</v>
      </c>
      <c r="F14" s="85"/>
    </row>
    <row r="15" spans="1:6" ht="16.2" thickBot="1" x14ac:dyDescent="0.35">
      <c r="A15" s="69" t="s">
        <v>219</v>
      </c>
      <c r="B15" s="70" t="str">
        <f>IF(COUNT('Atomic Test Results'!J2:J4,'Atomic Test Results'!J9:J10,'Atomic Test Results'!J13,'Atomic Test Results'!J15,'Atomic Test Results'!VJ16,'Atomic Test Results'!J22,'Atomic Test Results'!J26,'Atomic Test Results'!J51,'Atomic Test Results'!J53,'Atomic Test Results'!J57,'Atomic Test Results'!J69,'Atomic Test Results'!J75)&gt;0,AVERAGE('Atomic Test Results'!J2:J4,'Atomic Test Results'!J9:J10,'Atomic Test Results'!J13,'Atomic Test Results'!J15,'Atomic Test Results'!J16,'Atomic Test Results'!J22,'Atomic Test Results'!J26,'Atomic Test Results'!J51,'Atomic Test Results'!J53,'Atomic Test Results'!J57,'Atomic Test Results'!J69,'Atomic Test Results'!J75),"Not Present")</f>
        <v>Not Present</v>
      </c>
      <c r="C15" s="71">
        <f>SUM('Atomic Test Results'!K2:K4,K9:K10,K13,K15,K16,K22,K26,K51,K53,K57,K69,K75)</f>
        <v>0</v>
      </c>
      <c r="E15" s="42" t="s">
        <v>270</v>
      </c>
      <c r="F15" s="86"/>
    </row>
    <row r="16" spans="1:6" s="47" customFormat="1" ht="16.2" thickBot="1" x14ac:dyDescent="0.35">
      <c r="A16" s="60"/>
      <c r="B16" s="61"/>
      <c r="C16" s="62"/>
      <c r="E16" s="42" t="s">
        <v>271</v>
      </c>
      <c r="F16" s="86"/>
    </row>
    <row r="17" spans="1:6" s="47" customFormat="1" ht="16.2" thickBot="1" x14ac:dyDescent="0.35">
      <c r="A17" s="60"/>
      <c r="B17" s="61"/>
      <c r="C17" s="62"/>
      <c r="E17" s="42" t="s">
        <v>272</v>
      </c>
      <c r="F17" s="83"/>
    </row>
    <row r="18" spans="1:6" s="47" customFormat="1" ht="15.6" x14ac:dyDescent="0.3">
      <c r="A18" s="60"/>
      <c r="B18" s="61"/>
      <c r="C18" s="62"/>
      <c r="E18" s="90" t="s">
        <v>274</v>
      </c>
      <c r="F18" s="91"/>
    </row>
    <row r="19" spans="1:6" s="47" customFormat="1" ht="184.8" customHeight="1" x14ac:dyDescent="0.3">
      <c r="A19" s="60"/>
      <c r="B19" s="61"/>
      <c r="C19" s="62"/>
    </row>
    <row r="20" spans="1:6" s="47" customFormat="1" ht="15.6" x14ac:dyDescent="0.3">
      <c r="A20" s="60"/>
      <c r="B20" s="61"/>
      <c r="C20" s="62"/>
    </row>
    <row r="21" spans="1:6" s="47" customFormat="1" ht="15.6" x14ac:dyDescent="0.3">
      <c r="A21" s="60"/>
      <c r="B21" s="61"/>
      <c r="C21" s="62"/>
    </row>
    <row r="22" spans="1:6" s="47" customFormat="1" ht="15.6" x14ac:dyDescent="0.3">
      <c r="A22" s="60"/>
      <c r="B22" s="61"/>
      <c r="C22" s="62"/>
    </row>
    <row r="23" spans="1:6" s="47" customFormat="1" ht="15.6" x14ac:dyDescent="0.3">
      <c r="A23" s="60"/>
      <c r="B23" s="61"/>
      <c r="C23" s="62"/>
    </row>
    <row r="24" spans="1:6" s="47" customFormat="1" ht="15.6" x14ac:dyDescent="0.3">
      <c r="A24" s="60"/>
      <c r="B24" s="61"/>
      <c r="C24" s="62"/>
    </row>
    <row r="25" spans="1:6" s="47" customFormat="1" ht="15.6" x14ac:dyDescent="0.3">
      <c r="A25" s="60"/>
      <c r="B25" s="61"/>
      <c r="C25" s="62"/>
    </row>
    <row r="26" spans="1:6" s="47" customFormat="1" ht="15.6" x14ac:dyDescent="0.3">
      <c r="A26" s="60"/>
      <c r="B26" s="61"/>
      <c r="C26" s="62"/>
    </row>
    <row r="27" spans="1:6" s="47" customFormat="1" ht="15.6" x14ac:dyDescent="0.3">
      <c r="A27" s="60"/>
      <c r="B27" s="61"/>
      <c r="C27" s="62"/>
    </row>
    <row r="28" spans="1:6" s="47" customFormat="1" ht="15.6" x14ac:dyDescent="0.3">
      <c r="A28" s="60"/>
      <c r="B28" s="61"/>
      <c r="C28" s="62"/>
    </row>
    <row r="29" spans="1:6" s="47" customFormat="1" ht="15.6" x14ac:dyDescent="0.3">
      <c r="A29" s="60"/>
      <c r="B29" s="61"/>
      <c r="C29" s="62"/>
    </row>
    <row r="30" spans="1:6" s="47" customFormat="1" ht="15.6" x14ac:dyDescent="0.3">
      <c r="A30" s="60"/>
      <c r="B30" s="61"/>
      <c r="C30" s="62"/>
    </row>
    <row r="31" spans="1:6" s="47" customFormat="1" ht="15.6" x14ac:dyDescent="0.3">
      <c r="A31" s="60"/>
      <c r="B31" s="61"/>
      <c r="C31" s="62"/>
    </row>
    <row r="32" spans="1:6" s="47" customFormat="1" ht="15.6" x14ac:dyDescent="0.3">
      <c r="A32" s="60"/>
      <c r="B32" s="61"/>
      <c r="C32" s="62"/>
    </row>
    <row r="33" spans="1:3" s="47" customFormat="1" ht="15.6" x14ac:dyDescent="0.3">
      <c r="A33" s="60"/>
      <c r="B33" s="61"/>
      <c r="C33" s="62"/>
    </row>
    <row r="34" spans="1:3" s="47" customFormat="1" ht="15.6" x14ac:dyDescent="0.3">
      <c r="A34" s="60"/>
      <c r="B34" s="61"/>
      <c r="C34" s="62"/>
    </row>
    <row r="35" spans="1:3" s="47" customFormat="1" ht="15.6" x14ac:dyDescent="0.3">
      <c r="A35" s="60"/>
      <c r="B35" s="61"/>
      <c r="C35" s="62"/>
    </row>
    <row r="36" spans="1:3" s="47" customFormat="1" ht="15.6" x14ac:dyDescent="0.3">
      <c r="A36" s="60"/>
      <c r="B36" s="61"/>
      <c r="C36" s="62"/>
    </row>
    <row r="37" spans="1:3" s="47" customFormat="1" ht="15.6" x14ac:dyDescent="0.3">
      <c r="A37" s="60"/>
      <c r="B37" s="61"/>
      <c r="C37" s="62"/>
    </row>
    <row r="38" spans="1:3" s="47" customFormat="1" ht="15.6" x14ac:dyDescent="0.3">
      <c r="A38" s="60"/>
      <c r="B38" s="61"/>
      <c r="C38" s="62"/>
    </row>
    <row r="39" spans="1:3" s="47" customFormat="1" ht="15.6" x14ac:dyDescent="0.3">
      <c r="A39" s="60"/>
      <c r="B39" s="61"/>
      <c r="C39" s="62"/>
    </row>
    <row r="40" spans="1:3" s="47" customFormat="1" ht="15.6" x14ac:dyDescent="0.3">
      <c r="A40" s="60"/>
      <c r="B40" s="61"/>
      <c r="C40" s="62"/>
    </row>
    <row r="41" spans="1:3" s="47" customFormat="1" ht="15.6" x14ac:dyDescent="0.3">
      <c r="A41" s="60"/>
      <c r="B41" s="61"/>
      <c r="C41" s="62"/>
    </row>
    <row r="42" spans="1:3" s="47" customFormat="1" ht="15.6" x14ac:dyDescent="0.3">
      <c r="A42" s="60"/>
      <c r="B42" s="61"/>
      <c r="C42" s="62"/>
    </row>
    <row r="43" spans="1:3" s="47" customFormat="1" ht="15.6" x14ac:dyDescent="0.3">
      <c r="A43" s="60"/>
      <c r="B43" s="61"/>
      <c r="C43" s="62"/>
    </row>
    <row r="44" spans="1:3" s="47" customFormat="1" ht="15.6" x14ac:dyDescent="0.3">
      <c r="A44" s="60"/>
      <c r="B44" s="61"/>
      <c r="C44" s="62"/>
    </row>
    <row r="45" spans="1:3" s="47" customFormat="1" ht="15.6" x14ac:dyDescent="0.3">
      <c r="A45" s="60"/>
      <c r="B45" s="61"/>
      <c r="C45" s="62"/>
    </row>
    <row r="46" spans="1:3" s="47" customFormat="1" ht="15.6" x14ac:dyDescent="0.3">
      <c r="A46" s="60"/>
      <c r="B46" s="61"/>
      <c r="C46" s="62"/>
    </row>
    <row r="47" spans="1:3" s="47" customFormat="1" ht="15.6" x14ac:dyDescent="0.3">
      <c r="A47" s="60"/>
      <c r="B47" s="61"/>
      <c r="C47" s="62"/>
    </row>
    <row r="48" spans="1:3" s="47" customFormat="1" ht="15.6" x14ac:dyDescent="0.3">
      <c r="A48" s="60"/>
      <c r="B48" s="61"/>
      <c r="C48" s="62"/>
    </row>
    <row r="49" spans="1:6" s="47" customFormat="1" ht="15.6" x14ac:dyDescent="0.3">
      <c r="A49" s="60"/>
      <c r="B49" s="61"/>
      <c r="C49" s="62"/>
    </row>
    <row r="50" spans="1:6" s="47" customFormat="1" ht="15.6" x14ac:dyDescent="0.3">
      <c r="A50" s="60"/>
      <c r="B50" s="61"/>
      <c r="C50" s="62"/>
    </row>
    <row r="51" spans="1:6" s="47" customFormat="1" ht="15.6" x14ac:dyDescent="0.3">
      <c r="A51" s="60"/>
      <c r="B51" s="61"/>
      <c r="C51" s="62"/>
    </row>
    <row r="52" spans="1:6" s="47" customFormat="1" ht="15.6" x14ac:dyDescent="0.3">
      <c r="A52" s="60"/>
      <c r="B52" s="61"/>
      <c r="C52" s="62"/>
    </row>
    <row r="53" spans="1:6" s="47" customFormat="1" x14ac:dyDescent="0.3">
      <c r="E53"/>
      <c r="F53"/>
    </row>
  </sheetData>
  <mergeCells count="1">
    <mergeCell ref="E18:F18"/>
  </mergeCells>
  <pageMargins left="0.7" right="0.7" top="0.75" bottom="0.75" header="0.3" footer="0.3"/>
  <pageSetup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topLeftCell="B1" workbookViewId="0">
      <selection activeCell="C14" sqref="C14"/>
    </sheetView>
  </sheetViews>
  <sheetFormatPr defaultRowHeight="14.4" x14ac:dyDescent="0.3"/>
  <cols>
    <col min="1" max="1" width="66.21875" bestFit="1" customWidth="1"/>
    <col min="2" max="2" width="15.88671875" customWidth="1"/>
    <col min="3" max="3" width="19.109375" customWidth="1"/>
    <col min="4" max="4" width="10.6640625" customWidth="1"/>
    <col min="5" max="5" width="53.109375" customWidth="1"/>
    <col min="6" max="6" width="31.88671875" customWidth="1"/>
  </cols>
  <sheetData>
    <row r="1" spans="1:6" ht="18" x14ac:dyDescent="0.35">
      <c r="A1" s="3" t="s">
        <v>14</v>
      </c>
      <c r="B1" s="2" t="s">
        <v>182</v>
      </c>
      <c r="C1" s="2" t="s">
        <v>189</v>
      </c>
      <c r="D1" s="93" t="s">
        <v>279</v>
      </c>
      <c r="E1" s="36" t="s">
        <v>190</v>
      </c>
      <c r="F1" s="37" t="s">
        <v>183</v>
      </c>
    </row>
    <row r="2" spans="1:6" ht="15.6" x14ac:dyDescent="0.3">
      <c r="A2" s="8" t="s">
        <v>28</v>
      </c>
      <c r="B2" s="35" t="str">
        <f>IF(COUNT('Atomic Test Results'!J2:J6)&gt;0,AVERAGE('Atomic Test Results'!J2:J6),"Not Present")</f>
        <v>Not Present</v>
      </c>
      <c r="C2" s="10">
        <f>SUM('Atomic Test Results'!K2:K6)</f>
        <v>0</v>
      </c>
      <c r="E2" s="38" t="s">
        <v>24</v>
      </c>
      <c r="F2" s="45" t="e">
        <f>AVERAGE(B27)</f>
        <v>#DIV/0!</v>
      </c>
    </row>
    <row r="3" spans="1:6" ht="15.6" x14ac:dyDescent="0.3">
      <c r="A3" s="13" t="s">
        <v>37</v>
      </c>
      <c r="B3" s="35" t="str">
        <f>IF(COUNT('Atomic Test Results'!J7:J10)&gt;0,AVERAGE('Atomic Test Results'!J7:J10),"Not Present")</f>
        <v>Not Present</v>
      </c>
      <c r="C3" s="10">
        <f>SUM('Atomic Test Results'!K7:K10)</f>
        <v>0</v>
      </c>
      <c r="E3" s="38" t="s">
        <v>15</v>
      </c>
      <c r="F3" s="45" t="e">
        <f>AVERAGE(B2,B3,B5,B7:B10,B13,B14,B22,B23,B24,B25,B28,B29,B30,B31,B32,B33,B36,B37,B39,B40,B41,B42,B43,B44,B45,B47,B48,B49,B50)</f>
        <v>#DIV/0!</v>
      </c>
    </row>
    <row r="4" spans="1:6" ht="15.6" x14ac:dyDescent="0.3">
      <c r="A4" s="13" t="s">
        <v>43</v>
      </c>
      <c r="B4" s="35" t="str">
        <f>IF(COUNT('Atomic Test Results'!J11:J12)&gt;0,AVERAGE('Atomic Test Results'!J11:J12),"Not Present")</f>
        <v>Not Present</v>
      </c>
      <c r="C4" s="10">
        <f>SUM('Atomic Test Results'!K11:K12)</f>
        <v>0</v>
      </c>
      <c r="E4" s="38" t="s">
        <v>16</v>
      </c>
      <c r="F4" s="45" t="e">
        <f>AVERAGE(B2,B3,B5,B7:B11,B13,B15:B23,B25,B28,B29,B30,B31,B32,B33,B34,B36,B37,B39,B40,B41,B42,B43,B44,B45,B46,B47,B50)</f>
        <v>#DIV/0!</v>
      </c>
    </row>
    <row r="5" spans="1:6" ht="15.6" x14ac:dyDescent="0.3">
      <c r="A5" s="13" t="s">
        <v>46</v>
      </c>
      <c r="B5" s="35" t="str">
        <f>IF(COUNT('Atomic Test Results'!J13)&gt;0,AVERAGE('Atomic Test Results'!J13),"Not Present")</f>
        <v>Not Present</v>
      </c>
      <c r="C5" s="10">
        <f>SUM('Atomic Test Results'!K13)</f>
        <v>0</v>
      </c>
      <c r="E5" s="38" t="s">
        <v>184</v>
      </c>
      <c r="F5" s="45" t="e">
        <f>AVERAGE(B13,B15,B45,B48)</f>
        <v>#DIV/0!</v>
      </c>
    </row>
    <row r="6" spans="1:6" ht="15.6" x14ac:dyDescent="0.3">
      <c r="A6" s="13" t="s">
        <v>48</v>
      </c>
      <c r="B6" s="35" t="str">
        <f>IF(COUNT('Atomic Test Results'!J14)&gt;0,AVERAGE('Atomic Test Results'!J14),"Not Present")</f>
        <v>Not Present</v>
      </c>
      <c r="C6" s="10">
        <f>SUM('Atomic Test Results'!K14)</f>
        <v>0</v>
      </c>
      <c r="E6" s="38" t="s">
        <v>18</v>
      </c>
      <c r="F6" s="45" t="e">
        <f>AVERAGE(B2:B4,B6,B10,B39,B40,B48)</f>
        <v>#DIV/0!</v>
      </c>
    </row>
    <row r="7" spans="1:6" ht="15.6" x14ac:dyDescent="0.3">
      <c r="A7" s="8" t="s">
        <v>50</v>
      </c>
      <c r="B7" s="35" t="str">
        <f>IF(COUNT('Atomic Test Results'!J15:J16)&gt;0,AVERAGE('Atomic Test Results'!J15:J16),"Not Present")</f>
        <v>Not Present</v>
      </c>
      <c r="C7" s="10">
        <f>SUM('Atomic Test Results'!K15:K16)</f>
        <v>0</v>
      </c>
      <c r="E7" s="38" t="s">
        <v>19</v>
      </c>
      <c r="F7" s="45" t="e">
        <f>AVERAGE(B2:B4,B6,B10,B14,B39,B40,B48)</f>
        <v>#DIV/0!</v>
      </c>
    </row>
    <row r="8" spans="1:6" ht="15.6" x14ac:dyDescent="0.3">
      <c r="A8" s="8" t="s">
        <v>53</v>
      </c>
      <c r="B8" s="35" t="str">
        <f>IF(COUNT('Atomic Test Results'!J17:J19)&gt;0,AVERAGE('Atomic Test Results'!J17:J19),"Not Present")</f>
        <v>Not Present</v>
      </c>
      <c r="C8" s="10">
        <f>SUM('Atomic Test Results'!K17:K19)</f>
        <v>0</v>
      </c>
      <c r="E8" s="38" t="s">
        <v>20</v>
      </c>
      <c r="F8" s="45" t="s">
        <v>185</v>
      </c>
    </row>
    <row r="9" spans="1:6" ht="15.6" x14ac:dyDescent="0.3">
      <c r="A9" s="8" t="s">
        <v>58</v>
      </c>
      <c r="B9" s="35" t="str">
        <f>IF(COUNT('Atomic Test Results'!J20)&gt;0,AVERAGE('Atomic Test Results'!J20),"Not Present")</f>
        <v>Not Present</v>
      </c>
      <c r="C9" s="7">
        <f>SUM('Atomic Test Results'!K20)</f>
        <v>0</v>
      </c>
      <c r="E9" s="38" t="s">
        <v>21</v>
      </c>
      <c r="F9" s="45" t="e">
        <f>AVERAGE(B11,B12,B21:B24,B28,B29:B38,B41,B44,B47,B48,B49)</f>
        <v>#DIV/0!</v>
      </c>
    </row>
    <row r="10" spans="1:6" ht="15.6" x14ac:dyDescent="0.3">
      <c r="A10" s="8" t="s">
        <v>61</v>
      </c>
      <c r="B10" s="35" t="str">
        <f>IF(COUNT('Atomic Test Results'!J21)&gt;0,AVERAGE('Atomic Test Results'!J21),"Not Present")</f>
        <v>Not Present</v>
      </c>
      <c r="C10" s="10">
        <f>SUM('Atomic Test Results'!K21)</f>
        <v>0</v>
      </c>
      <c r="E10" s="38" t="s">
        <v>186</v>
      </c>
      <c r="F10" s="45" t="e">
        <f>AVERAGE(B11,B12,B21,B24,B25,B30,B35:B37)</f>
        <v>#DIV/0!</v>
      </c>
    </row>
    <row r="11" spans="1:6" ht="16.2" thickBot="1" x14ac:dyDescent="0.35">
      <c r="A11" s="8" t="s">
        <v>63</v>
      </c>
      <c r="B11" s="35" t="str">
        <f>IF(COUNT('Atomic Test Results'!J23)&gt;0,AVERAGE('Atomic Test Results'!J23),"Not Present")</f>
        <v>Not Present</v>
      </c>
      <c r="C11" s="10">
        <f>SUM('Atomic Test Results'!K23)</f>
        <v>0</v>
      </c>
      <c r="E11" s="38" t="s">
        <v>187</v>
      </c>
      <c r="F11" s="45" t="e">
        <f>AVERAGE(B2:B10,B12:B13,B17,B20,B21,B22,B24:B26,B28:B37,B39:B50)</f>
        <v>#DIV/0!</v>
      </c>
    </row>
    <row r="12" spans="1:6" ht="16.2" thickBot="1" x14ac:dyDescent="0.35">
      <c r="A12" s="8" t="s">
        <v>65</v>
      </c>
      <c r="B12" s="35" t="str">
        <f>IF(COUNT('Atomic Test Results'!J24:J25)&gt;0,AVERAGE('Atomic Test Results'!J24:J25),"Not Present")</f>
        <v>Not Present</v>
      </c>
      <c r="C12" s="10">
        <f>SUM('Atomic Test Results'!K24:K25)</f>
        <v>0</v>
      </c>
      <c r="E12" s="40" t="s">
        <v>188</v>
      </c>
      <c r="F12" s="46" t="e">
        <f>AVERAGE(B2:B50)</f>
        <v>#DIV/0!</v>
      </c>
    </row>
    <row r="13" spans="1:6" ht="16.2" thickBot="1" x14ac:dyDescent="0.35">
      <c r="A13" s="8" t="s">
        <v>68</v>
      </c>
      <c r="B13" s="35" t="str">
        <f>IF(COUNT('Atomic Test Results'!J26)&gt;0,AVERAGE('Atomic Test Results'!J26),"Not Present")</f>
        <v>Not Present</v>
      </c>
      <c r="C13" s="10">
        <f>SUM('Atomic Test Results'!K26)</f>
        <v>0</v>
      </c>
      <c r="E13" s="42" t="s">
        <v>175</v>
      </c>
      <c r="F13" s="43">
        <f>SUM(C2:C50)</f>
        <v>0</v>
      </c>
    </row>
    <row r="14" spans="1:6" ht="15.6" x14ac:dyDescent="0.3">
      <c r="A14" s="8" t="s">
        <v>85</v>
      </c>
      <c r="B14" s="35" t="str">
        <f>IF(COUNT('Atomic Test Results'!J27)&gt;0,AVERAGE('Atomic Test Results'!J27),"Not Present")</f>
        <v>Not Present</v>
      </c>
      <c r="C14" s="10">
        <f>SUM('Atomic Test Results'!K27)</f>
        <v>0</v>
      </c>
    </row>
    <row r="15" spans="1:6" ht="15.6" x14ac:dyDescent="0.3">
      <c r="A15" s="8" t="s">
        <v>87</v>
      </c>
      <c r="B15" s="35" t="str">
        <f>IF(COUNT('Atomic Test Results'!J28)&gt;0,AVERAGE('Atomic Test Results'!J28),"Not Present")</f>
        <v>Not Present</v>
      </c>
      <c r="C15" s="10">
        <f>SUM('Atomic Test Results'!K28)</f>
        <v>0</v>
      </c>
    </row>
    <row r="16" spans="1:6" ht="15.6" x14ac:dyDescent="0.3">
      <c r="A16" s="8" t="s">
        <v>89</v>
      </c>
      <c r="B16" s="35" t="str">
        <f>IF(COUNT('Atomic Test Results'!J29:J30)&gt;0,AVERAGE('Atomic Test Results'!J29:J30),"Not Present")</f>
        <v>Not Present</v>
      </c>
      <c r="C16" s="10">
        <f>SUM('Atomic Test Results'!K29:K30)</f>
        <v>0</v>
      </c>
    </row>
    <row r="17" spans="1:3" ht="15.6" x14ac:dyDescent="0.3">
      <c r="A17" s="8" t="s">
        <v>91</v>
      </c>
      <c r="B17" s="35" t="str">
        <f>IF(COUNT('Atomic Test Results'!J31)&gt;0,AVERAGE('Atomic Test Results'!J31),"Not Present")</f>
        <v>Not Present</v>
      </c>
      <c r="C17" s="10">
        <f>SUM('Atomic Test Results'!K31)</f>
        <v>0</v>
      </c>
    </row>
    <row r="18" spans="1:3" ht="15.6" x14ac:dyDescent="0.3">
      <c r="A18" s="8" t="s">
        <v>71</v>
      </c>
      <c r="B18" s="35" t="str">
        <f>IF(COUNT('Atomic Test Results'!J30)&gt;0,AVERAGE('Atomic Test Results'!J30),"Not Present")</f>
        <v>Not Present</v>
      </c>
      <c r="C18" s="10">
        <f>SUM('Atomic Test Results'!K30)</f>
        <v>0</v>
      </c>
    </row>
    <row r="19" spans="1:3" ht="15.6" x14ac:dyDescent="0.3">
      <c r="A19" s="8" t="s">
        <v>73</v>
      </c>
      <c r="B19" s="35" t="str">
        <f>IF(COUNT('Atomic Test Results'!J32:J33)&gt;0,AVERAGE('Atomic Test Results'!J32:J33),"Not Present")</f>
        <v>Not Present</v>
      </c>
      <c r="C19" s="10">
        <f>SUM('Atomic Test Results'!K32:K33)</f>
        <v>0</v>
      </c>
    </row>
    <row r="20" spans="1:3" ht="15.6" x14ac:dyDescent="0.3">
      <c r="A20" s="8" t="s">
        <v>76</v>
      </c>
      <c r="B20" s="35" t="str">
        <f>IF(COUNT('Atomic Test Results'!J34:J37)&gt;0,AVERAGE('Atomic Test Results'!J34:J37),"Not Present")</f>
        <v>Not Present</v>
      </c>
      <c r="C20" s="10">
        <f>SUM('Atomic Test Results'!K34:K37)</f>
        <v>0</v>
      </c>
    </row>
    <row r="21" spans="1:3" ht="15.6" x14ac:dyDescent="0.3">
      <c r="A21" s="8" t="s">
        <v>81</v>
      </c>
      <c r="B21" s="35" t="str">
        <f>IF(COUNT('Atomic Test Results'!J38:J40)&gt;0,AVERAGE('Atomic Test Results'!J38:J40),"Not Present")</f>
        <v>Not Present</v>
      </c>
      <c r="C21" s="10">
        <f>SUM('Atomic Test Results'!K38:K40)</f>
        <v>0</v>
      </c>
    </row>
    <row r="22" spans="1:3" ht="15.6" x14ac:dyDescent="0.3">
      <c r="A22" s="8" t="s">
        <v>94</v>
      </c>
      <c r="B22" s="35" t="str">
        <f>IF(COUNT('Atomic Test Results'!J41:J42)&gt;0,AVERAGE('Atomic Test Results'!J41:J42),"Not Present")</f>
        <v>Not Present</v>
      </c>
      <c r="C22" s="10">
        <f>SUM('Atomic Test Results'!K41:K42)</f>
        <v>0</v>
      </c>
    </row>
    <row r="23" spans="1:3" ht="15.6" x14ac:dyDescent="0.3">
      <c r="A23" s="8" t="s">
        <v>98</v>
      </c>
      <c r="B23" s="35" t="str">
        <f>IF(COUNT('Atomic Test Results'!J43)&gt;0,AVERAGE('Atomic Test Results'!J43),"Not Present")</f>
        <v>Not Present</v>
      </c>
      <c r="C23" s="10">
        <f>SUM('Atomic Test Results'!K43)</f>
        <v>0</v>
      </c>
    </row>
    <row r="24" spans="1:3" ht="15.6" x14ac:dyDescent="0.3">
      <c r="A24" s="8" t="s">
        <v>101</v>
      </c>
      <c r="B24" s="35" t="str">
        <f>IF(COUNT('Atomic Test Results'!J44)&gt;0,AVERAGE('Atomic Test Results'!J44),"Not Present")</f>
        <v>Not Present</v>
      </c>
      <c r="C24" s="10">
        <f>SUM('Atomic Test Results'!K44)</f>
        <v>0</v>
      </c>
    </row>
    <row r="25" spans="1:3" ht="15.6" x14ac:dyDescent="0.3">
      <c r="A25" s="8" t="s">
        <v>103</v>
      </c>
      <c r="B25" s="35" t="str">
        <f>IF(COUNT('Atomic Test Results'!J45)&gt;0,AVERAGE('Atomic Test Results'!J45),"Not Present")</f>
        <v>Not Present</v>
      </c>
      <c r="C25" s="10">
        <f>SUM('Atomic Test Results'!K45)</f>
        <v>0</v>
      </c>
    </row>
    <row r="26" spans="1:3" ht="15.6" x14ac:dyDescent="0.3">
      <c r="A26" s="8" t="s">
        <v>106</v>
      </c>
      <c r="B26" s="35" t="str">
        <f>IF(COUNT('Atomic Test Results'!J46)&gt;0,AVERAGE('Atomic Test Results'!J46),"Not Present")</f>
        <v>Not Present</v>
      </c>
      <c r="C26" s="10">
        <f>SUM('Atomic Test Results'!K46)</f>
        <v>0</v>
      </c>
    </row>
    <row r="27" spans="1:3" ht="15.6" x14ac:dyDescent="0.3">
      <c r="A27" s="8" t="s">
        <v>108</v>
      </c>
      <c r="B27" s="35" t="str">
        <f>IF(COUNT('Atomic Test Results'!J47)&gt;0,AVERAGE('Atomic Test Results'!J47),"Not Present")</f>
        <v>Not Present</v>
      </c>
      <c r="C27" s="10">
        <f>SUM('Atomic Test Results'!K47)</f>
        <v>0</v>
      </c>
    </row>
    <row r="28" spans="1:3" ht="15.6" x14ac:dyDescent="0.3">
      <c r="A28" s="8" t="s">
        <v>111</v>
      </c>
      <c r="B28" s="35" t="str">
        <f>IF(COUNT('Atomic Test Results'!J48)&gt;0,AVERAGE('Atomic Test Results'!J48),"Not Present")</f>
        <v>Not Present</v>
      </c>
      <c r="C28" s="10">
        <f>SUM('Atomic Test Results'!K48)</f>
        <v>0</v>
      </c>
    </row>
    <row r="29" spans="1:3" ht="15.6" x14ac:dyDescent="0.3">
      <c r="A29" s="8" t="s">
        <v>114</v>
      </c>
      <c r="B29" s="35" t="str">
        <f>IF(COUNT('Atomic Test Results'!J49)&gt;0,AVERAGE('Atomic Test Results'!J49),"Not Present")</f>
        <v>Not Present</v>
      </c>
      <c r="C29" s="10">
        <f>SUM('Atomic Test Results'!K49)</f>
        <v>0</v>
      </c>
    </row>
    <row r="30" spans="1:3" ht="15.6" x14ac:dyDescent="0.3">
      <c r="A30" s="8" t="s">
        <v>116</v>
      </c>
      <c r="B30" s="35" t="str">
        <f>IF(COUNT('Atomic Test Results'!J50)&gt;0,AVERAGE('Atomic Test Results'!J50),"Not Present")</f>
        <v>Not Present</v>
      </c>
      <c r="C30" s="10">
        <f>SUM('Atomic Test Results'!K50)</f>
        <v>0</v>
      </c>
    </row>
    <row r="31" spans="1:3" ht="15.6" x14ac:dyDescent="0.3">
      <c r="A31" s="8" t="s">
        <v>118</v>
      </c>
      <c r="B31" s="35" t="str">
        <f>IF(COUNT('Atomic Test Results'!J51)&gt;0,AVERAGE('Atomic Test Results'!J51),"Not Present")</f>
        <v>Not Present</v>
      </c>
      <c r="C31" s="10">
        <f>SUM('Atomic Test Results'!K51)</f>
        <v>0</v>
      </c>
    </row>
    <row r="32" spans="1:3" ht="15.6" x14ac:dyDescent="0.3">
      <c r="A32" s="8" t="s">
        <v>120</v>
      </c>
      <c r="B32" s="35" t="str">
        <f>IF(COUNT('Atomic Test Results'!J52)&gt;0,AVERAGE('Atomic Test Results'!J52),"Not Present")</f>
        <v>Not Present</v>
      </c>
      <c r="C32" s="10">
        <f>SUM('Atomic Test Results'!K52)</f>
        <v>0</v>
      </c>
    </row>
    <row r="33" spans="1:3" ht="15.6" x14ac:dyDescent="0.3">
      <c r="A33" s="8" t="s">
        <v>121</v>
      </c>
      <c r="B33" s="35" t="str">
        <f>IF(COUNT('Atomic Test Results'!J53,'Atomic Test Results'!J17:J18)&gt;0,AVERAGE('Atomic Test Results'!J53,'Atomic Test Results'!J17:J18),"Not Present")</f>
        <v>Not Present</v>
      </c>
      <c r="C33" s="10">
        <f>SUM('Atomic Test Results'!K53,'Atomic Test Results'!K17:K18)</f>
        <v>0</v>
      </c>
    </row>
    <row r="34" spans="1:3" ht="15.6" x14ac:dyDescent="0.3">
      <c r="A34" s="8" t="s">
        <v>124</v>
      </c>
      <c r="B34" s="35" t="str">
        <f>IF(COUNT('Atomic Test Results'!J54)&gt;0,AVERAGE('Atomic Test Results'!J54),"Not Present")</f>
        <v>Not Present</v>
      </c>
      <c r="C34" s="10">
        <f>SUM('Atomic Test Results'!K54)</f>
        <v>0</v>
      </c>
    </row>
    <row r="35" spans="1:3" ht="15.6" x14ac:dyDescent="0.3">
      <c r="A35" s="8" t="s">
        <v>126</v>
      </c>
      <c r="B35" s="35" t="str">
        <f>IF(COUNT('Atomic Test Results'!J55)&gt;0,AVERAGE('Atomic Test Results'!J55),"Not Present")</f>
        <v>Not Present</v>
      </c>
      <c r="C35" s="10">
        <f>SUM('Atomic Test Results'!K55)</f>
        <v>0</v>
      </c>
    </row>
    <row r="36" spans="1:3" ht="15.6" x14ac:dyDescent="0.3">
      <c r="A36" s="8" t="s">
        <v>129</v>
      </c>
      <c r="B36" s="35" t="str">
        <f>IF(COUNT('Atomic Test Results'!J56)&gt;0,AVERAGE('Atomic Test Results'!J56),"Not Present")</f>
        <v>Not Present</v>
      </c>
      <c r="C36" s="10">
        <f>SUM('Atomic Test Results'!K56)</f>
        <v>0</v>
      </c>
    </row>
    <row r="37" spans="1:3" ht="15.6" x14ac:dyDescent="0.3">
      <c r="A37" s="8" t="s">
        <v>131</v>
      </c>
      <c r="B37" s="35" t="str">
        <f>IF(COUNT('Atomic Test Results'!J57)&gt;0,AVERAGE('Atomic Test Results'!J57),"Not Present")</f>
        <v>Not Present</v>
      </c>
      <c r="C37" s="10">
        <f>SUM('Atomic Test Results'!K57)</f>
        <v>0</v>
      </c>
    </row>
    <row r="38" spans="1:3" ht="15.6" x14ac:dyDescent="0.3">
      <c r="A38" s="8" t="s">
        <v>133</v>
      </c>
      <c r="B38" s="35" t="str">
        <f>IF(COUNT('Atomic Test Results'!J58:J59)&gt;0,AVERAGE('Atomic Test Results'!J58:J59),"Not Present")</f>
        <v>Not Present</v>
      </c>
      <c r="C38" s="10">
        <f>SUM('Atomic Test Results'!K58:K59)</f>
        <v>0</v>
      </c>
    </row>
    <row r="39" spans="1:3" ht="15.6" x14ac:dyDescent="0.3">
      <c r="A39" s="8" t="s">
        <v>137</v>
      </c>
      <c r="B39" s="35" t="str">
        <f>IF(COUNT('Atomic Test Results'!J60:J61)&gt;0,AVERAGE('Atomic Test Results'!J60:J61),"Not Present")</f>
        <v>Not Present</v>
      </c>
      <c r="C39" s="10">
        <f>SUM('Atomic Test Results'!K60:K61)</f>
        <v>0</v>
      </c>
    </row>
    <row r="40" spans="1:3" ht="15.6" x14ac:dyDescent="0.3">
      <c r="A40" s="8" t="s">
        <v>141</v>
      </c>
      <c r="B40" s="35" t="str">
        <f>IF(COUNT('Atomic Test Results'!J62:J63)&gt;0,AVERAGE('Atomic Test Results'!J62:J63),"Not Present")</f>
        <v>Not Present</v>
      </c>
      <c r="C40" s="10">
        <f>SUM('Atomic Test Results'!K62:K63)</f>
        <v>0</v>
      </c>
    </row>
    <row r="41" spans="1:3" ht="15.6" x14ac:dyDescent="0.3">
      <c r="A41" s="8" t="s">
        <v>144</v>
      </c>
      <c r="B41" s="35" t="str">
        <f>IF(COUNT('Atomic Test Results'!J64)&gt;0,AVERAGE('Atomic Test Results'!J64),"Not Present")</f>
        <v>Not Present</v>
      </c>
      <c r="C41" s="10">
        <f>SUM('Atomic Test Results'!K64)</f>
        <v>0</v>
      </c>
    </row>
    <row r="42" spans="1:3" ht="15.6" x14ac:dyDescent="0.3">
      <c r="A42" s="8" t="s">
        <v>147</v>
      </c>
      <c r="B42" s="35" t="str">
        <f>IF(COUNT('Atomic Test Results'!J65)&gt;0,AVERAGE('Atomic Test Results'!J65),"Not Present")</f>
        <v>Not Present</v>
      </c>
      <c r="C42" s="10">
        <f>SUM('Atomic Test Results'!K65)</f>
        <v>0</v>
      </c>
    </row>
    <row r="43" spans="1:3" ht="15.6" x14ac:dyDescent="0.3">
      <c r="A43" s="8" t="s">
        <v>149</v>
      </c>
      <c r="B43" s="35" t="str">
        <f>IF(COUNT('Atomic Test Results'!J66)&gt;0,AVERAGE('Atomic Test Results'!J66),"Not Present")</f>
        <v>Not Present</v>
      </c>
      <c r="C43" s="10">
        <f>SUM('Atomic Test Results'!K66)</f>
        <v>0</v>
      </c>
    </row>
    <row r="44" spans="1:3" ht="15.6" x14ac:dyDescent="0.3">
      <c r="A44" s="8" t="s">
        <v>151</v>
      </c>
      <c r="B44" s="35" t="str">
        <f>IF(COUNT('Atomic Test Results'!J67)&gt;0,AVERAGE('Atomic Test Results'!J67),"Not Present")</f>
        <v>Not Present</v>
      </c>
      <c r="C44" s="10">
        <f>SUM('Atomic Test Results'!K67)</f>
        <v>0</v>
      </c>
    </row>
    <row r="45" spans="1:3" ht="15.6" x14ac:dyDescent="0.3">
      <c r="A45" s="8" t="s">
        <v>153</v>
      </c>
      <c r="B45" s="35" t="str">
        <f>IF(COUNT('Atomic Test Results'!J68)&gt;0,AVERAGE('Atomic Test Results'!J68),"Not Present")</f>
        <v>Not Present</v>
      </c>
      <c r="C45" s="10">
        <f>SUM('Atomic Test Results'!K68)</f>
        <v>0</v>
      </c>
    </row>
    <row r="46" spans="1:3" ht="15.6" x14ac:dyDescent="0.3">
      <c r="A46" s="8" t="s">
        <v>156</v>
      </c>
      <c r="B46" s="35" t="str">
        <f>IF(COUNT('Atomic Test Results'!J69)&gt;0,AVERAGE('Atomic Test Results'!J69),"Not Present")</f>
        <v>Not Present</v>
      </c>
      <c r="C46" s="10">
        <f>SUM('Atomic Test Results'!K69)</f>
        <v>0</v>
      </c>
    </row>
    <row r="47" spans="1:3" ht="15.6" x14ac:dyDescent="0.3">
      <c r="A47" s="8" t="s">
        <v>158</v>
      </c>
      <c r="B47" s="35" t="str">
        <f>IF(COUNT('Atomic Test Results'!J70:J71)&gt;0,AVERAGE('Atomic Test Results'!J70:J71),"Not Present")</f>
        <v>Not Present</v>
      </c>
      <c r="C47" s="10">
        <f>SUM('Atomic Test Results'!K70:K71)</f>
        <v>0</v>
      </c>
    </row>
    <row r="48" spans="1:3" ht="15.6" x14ac:dyDescent="0.3">
      <c r="A48" s="8" t="s">
        <v>161</v>
      </c>
      <c r="B48" s="35" t="str">
        <f>IF(COUNT('Atomic Test Results'!J72)&gt;0,AVERAGE('Atomic Test Results'!J72),"Not Present")</f>
        <v>Not Present</v>
      </c>
      <c r="C48" s="10">
        <f>SUM('Atomic Test Results'!K72)</f>
        <v>0</v>
      </c>
    </row>
    <row r="49" spans="1:3" ht="15.6" x14ac:dyDescent="0.3">
      <c r="A49" s="8" t="s">
        <v>163</v>
      </c>
      <c r="B49" s="35" t="str">
        <f>IF(COUNT('Atomic Test Results'!J73:J74)&gt;0,AVERAGE('Atomic Test Results'!J73:J74),"Not Present")</f>
        <v>Not Present</v>
      </c>
      <c r="C49" s="10">
        <f>SUM('Atomic Test Results'!K73:K74)</f>
        <v>0</v>
      </c>
    </row>
    <row r="50" spans="1:3" ht="15.6" x14ac:dyDescent="0.3">
      <c r="A50" s="8" t="s">
        <v>167</v>
      </c>
      <c r="B50" s="35" t="str">
        <f>IF(COUNT('Atomic Test Results'!J75)&gt;0,AVERAGE('Atomic Test Results'!J75),"Not Present")</f>
        <v>Not Present</v>
      </c>
      <c r="C50" s="10">
        <f>SUM('Atomic Test Results'!K75)</f>
        <v>0</v>
      </c>
    </row>
  </sheetData>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2"/>
  <sheetViews>
    <sheetView workbookViewId="0">
      <selection activeCell="F8" sqref="F8"/>
    </sheetView>
  </sheetViews>
  <sheetFormatPr defaultRowHeight="14.4" x14ac:dyDescent="0.3"/>
  <cols>
    <col min="1" max="1" width="66.21875" bestFit="1" customWidth="1"/>
    <col min="2" max="2" width="15.88671875" customWidth="1"/>
    <col min="3" max="3" width="19.109375" customWidth="1"/>
    <col min="4" max="4" width="10.6640625" customWidth="1"/>
    <col min="5" max="5" width="53.109375" customWidth="1"/>
    <col min="6" max="6" width="31.88671875" customWidth="1"/>
  </cols>
  <sheetData>
    <row r="1" spans="1:6" ht="18" x14ac:dyDescent="0.35">
      <c r="A1" s="3" t="s">
        <v>14</v>
      </c>
      <c r="B1" s="2" t="s">
        <v>182</v>
      </c>
      <c r="C1" s="2" t="s">
        <v>189</v>
      </c>
      <c r="E1" s="36" t="s">
        <v>190</v>
      </c>
      <c r="F1" s="37" t="s">
        <v>183</v>
      </c>
    </row>
    <row r="2" spans="1:6" ht="15.6" x14ac:dyDescent="0.3">
      <c r="A2" s="8" t="s">
        <v>191</v>
      </c>
      <c r="B2" s="35" t="str">
        <f>IF(COUNT('Atomic Test Results'!J2:J4)&gt;0,AVERAGE('Atomic Test Results'!J2:J4),"Not Present")</f>
        <v>Not Present</v>
      </c>
      <c r="C2" s="10">
        <f>SUM('Atomic Test Results'!K2:K4)</f>
        <v>0</v>
      </c>
      <c r="E2" s="38" t="s">
        <v>24</v>
      </c>
      <c r="F2" s="45" t="str">
        <f>IF(ISNUMBER(B29),AVERAGE(B29),"Not Present")</f>
        <v>Not Present</v>
      </c>
    </row>
    <row r="3" spans="1:6" ht="15.6" x14ac:dyDescent="0.3">
      <c r="A3" s="8" t="s">
        <v>192</v>
      </c>
      <c r="B3" s="35" t="str">
        <f>IF(COUNT('Atomic Test Results'!J5:J6)&gt;0,AVERAGE('Atomic Test Results'!J5:J6),"Not Present")</f>
        <v>Not Present</v>
      </c>
      <c r="C3" s="10">
        <f>SUM('Atomic Test Results'!K5:K6)</f>
        <v>0</v>
      </c>
      <c r="E3" s="38" t="s">
        <v>15</v>
      </c>
      <c r="F3" s="45" t="e">
        <f>AVERAGE(B2,B5,B7,B9:B12,B15,B16,B24,B25,B26,B27,B30,B31,B32,B33,B34,B35,B38,B39,B41,B42,B43,B44,B45,B46,B47,B49,B50,B51,B52)</f>
        <v>#DIV/0!</v>
      </c>
    </row>
    <row r="4" spans="1:6" ht="15.6" x14ac:dyDescent="0.3">
      <c r="A4" s="13" t="s">
        <v>193</v>
      </c>
      <c r="B4" s="35" t="str">
        <f>IF(COUNT('Atomic Test Results'!J7:J8)&gt;0,AVERAGE('Atomic Test Results'!J7:J8),"Not Present")</f>
        <v>Not Present</v>
      </c>
      <c r="C4" s="10">
        <f>SUM('Atomic Test Results'!K7:K8)</f>
        <v>0</v>
      </c>
      <c r="E4" s="38" t="s">
        <v>16</v>
      </c>
      <c r="F4" s="45" t="e">
        <f>AVERAGE(B2,B5,B7,B9:B13,B15,B17:B25,B27,B30,B31,B32,B33,B34,B35,B36,B38,B39,B41,B42,B43,B44,B45,B46,B47,B48,B49,B52)</f>
        <v>#DIV/0!</v>
      </c>
    </row>
    <row r="5" spans="1:6" ht="15.6" x14ac:dyDescent="0.3">
      <c r="A5" s="13" t="s">
        <v>194</v>
      </c>
      <c r="B5" s="35" t="str">
        <f>IF(COUNT('Atomic Test Results'!J9:J10)&gt;0,AVERAGE('Atomic Test Results'!J9:J10),"Not Present")</f>
        <v>Not Present</v>
      </c>
      <c r="C5" s="10">
        <f>SUM('Atomic Test Results'!K9:K10)</f>
        <v>0</v>
      </c>
      <c r="E5" s="38" t="s">
        <v>184</v>
      </c>
      <c r="F5" s="45" t="e">
        <f>AVERAGE(B15,B17,B47,B50)</f>
        <v>#DIV/0!</v>
      </c>
    </row>
    <row r="6" spans="1:6" ht="15.6" x14ac:dyDescent="0.3">
      <c r="A6" s="13" t="s">
        <v>43</v>
      </c>
      <c r="B6" s="35" t="str">
        <f>IF(COUNT('Atomic Test Results'!J11:J12)&gt;0,AVERAGE('Atomic Test Results'!J11:J12),"Not Present")</f>
        <v>Not Present</v>
      </c>
      <c r="C6" s="10">
        <f>SUM('Atomic Test Results'!K11:K12)</f>
        <v>0</v>
      </c>
      <c r="E6" s="38" t="s">
        <v>18</v>
      </c>
      <c r="F6" s="45" t="e">
        <f>AVERAGE(B3,B4,B6,B8,B12,B41,B42,B50)</f>
        <v>#DIV/0!</v>
      </c>
    </row>
    <row r="7" spans="1:6" ht="15.6" x14ac:dyDescent="0.3">
      <c r="A7" s="13" t="s">
        <v>46</v>
      </c>
      <c r="B7" s="35" t="str">
        <f>IF(COUNT('Atomic Test Results'!J13)&gt;0,AVERAGE('Atomic Test Results'!J13),"Not Present")</f>
        <v>Not Present</v>
      </c>
      <c r="C7" s="10">
        <f>SUM('Atomic Test Results'!K13)</f>
        <v>0</v>
      </c>
      <c r="E7" s="38" t="s">
        <v>19</v>
      </c>
      <c r="F7" s="45" t="e">
        <f>AVERAGE(B3,B4,B6,B8,B12,B16,B41,B42,B50)</f>
        <v>#DIV/0!</v>
      </c>
    </row>
    <row r="8" spans="1:6" ht="15.6" x14ac:dyDescent="0.3">
      <c r="A8" s="13" t="s">
        <v>48</v>
      </c>
      <c r="B8" s="35" t="str">
        <f>IF(COUNT('Atomic Test Results'!J14)&gt;0,AVERAGE('Atomic Test Results'!J14),"Not Present")</f>
        <v>Not Present</v>
      </c>
      <c r="C8" s="10">
        <f>SUM('Atomic Test Results'!K14)</f>
        <v>0</v>
      </c>
      <c r="E8" s="38" t="s">
        <v>20</v>
      </c>
      <c r="F8" s="45" t="s">
        <v>185</v>
      </c>
    </row>
    <row r="9" spans="1:6" ht="15.6" x14ac:dyDescent="0.3">
      <c r="A9" s="8" t="s">
        <v>50</v>
      </c>
      <c r="B9" s="35" t="str">
        <f>IF(COUNT('Atomic Test Results'!J15:J16)&gt;0,AVERAGE('Atomic Test Results'!J15:J16),"Not Present")</f>
        <v>Not Present</v>
      </c>
      <c r="C9" s="10">
        <f>SUM('Atomic Test Results'!K15:K16)</f>
        <v>0</v>
      </c>
      <c r="E9" s="38" t="s">
        <v>21</v>
      </c>
      <c r="F9" s="45" t="e">
        <f>AVERAGE(B13,B14,B23:B26,B30,B31:B40,B43,B46,B49,B50,B51)</f>
        <v>#DIV/0!</v>
      </c>
    </row>
    <row r="10" spans="1:6" ht="15.6" x14ac:dyDescent="0.3">
      <c r="A10" s="8" t="s">
        <v>53</v>
      </c>
      <c r="B10" s="35" t="str">
        <f>IF(COUNT('Atomic Test Results'!J17:J19)&gt;0,AVERAGE('Atomic Test Results'!J17:J19),"Not Present")</f>
        <v>Not Present</v>
      </c>
      <c r="C10" s="10">
        <f>SUM('Atomic Test Results'!K17:K19)</f>
        <v>0</v>
      </c>
      <c r="E10" s="38" t="s">
        <v>186</v>
      </c>
      <c r="F10" s="45" t="e">
        <f>AVERAGE(B13,B14,B23,B26,B27,B32,B37:B39)</f>
        <v>#DIV/0!</v>
      </c>
    </row>
    <row r="11" spans="1:6" ht="16.2" thickBot="1" x14ac:dyDescent="0.35">
      <c r="A11" s="8" t="s">
        <v>58</v>
      </c>
      <c r="B11" s="35" t="str">
        <f>IF(COUNT('Atomic Test Results'!J20)&gt;0,AVERAGE('Atomic Test Results'!J20),"Not Present")</f>
        <v>Not Present</v>
      </c>
      <c r="C11" s="7">
        <f>SUM('Atomic Test Results'!K20)</f>
        <v>0</v>
      </c>
      <c r="E11" s="38" t="s">
        <v>187</v>
      </c>
      <c r="F11" s="45" t="e">
        <f>AVERAGE(B2:B12,B14:B15,B19,B22,B23,B24,B26:B28,B30:B39,B41:B52)</f>
        <v>#DIV/0!</v>
      </c>
    </row>
    <row r="12" spans="1:6" ht="16.2" thickBot="1" x14ac:dyDescent="0.35">
      <c r="A12" s="8" t="s">
        <v>61</v>
      </c>
      <c r="B12" s="35" t="str">
        <f>IF(COUNT('Atomic Test Results'!J21)&gt;0,AVERAGE('Atomic Test Results'!J21),"Not Present")</f>
        <v>Not Present</v>
      </c>
      <c r="C12" s="10">
        <f>SUM('Atomic Test Results'!K21)</f>
        <v>0</v>
      </c>
      <c r="E12" s="40" t="s">
        <v>188</v>
      </c>
      <c r="F12" s="46" t="e">
        <f>AVERAGE(B2:B52)</f>
        <v>#DIV/0!</v>
      </c>
    </row>
    <row r="13" spans="1:6" ht="16.2" thickBot="1" x14ac:dyDescent="0.35">
      <c r="A13" s="8" t="s">
        <v>63</v>
      </c>
      <c r="B13" s="35" t="str">
        <f>IF(COUNT('Atomic Test Results'!J23)&gt;0,AVERAGE('Atomic Test Results'!J23),"Not Present")</f>
        <v>Not Present</v>
      </c>
      <c r="C13" s="10">
        <f>SUM('Atomic Test Results'!K23)</f>
        <v>0</v>
      </c>
      <c r="E13" s="42" t="s">
        <v>175</v>
      </c>
      <c r="F13" s="43">
        <f>SUM(C2:C52)</f>
        <v>0</v>
      </c>
    </row>
    <row r="14" spans="1:6" ht="15.6" x14ac:dyDescent="0.3">
      <c r="A14" s="8" t="s">
        <v>65</v>
      </c>
      <c r="B14" s="35" t="str">
        <f>IF(COUNT('Atomic Test Results'!J24:J25)&gt;0,AVERAGE('Atomic Test Results'!J24:J25),"Not Present")</f>
        <v>Not Present</v>
      </c>
      <c r="C14" s="10">
        <f>SUM('Atomic Test Results'!K24:K25)</f>
        <v>0</v>
      </c>
    </row>
    <row r="15" spans="1:6" ht="15.6" x14ac:dyDescent="0.3">
      <c r="A15" s="8" t="s">
        <v>68</v>
      </c>
      <c r="B15" s="35" t="str">
        <f>IF(COUNT('Atomic Test Results'!J26)&gt;0,AVERAGE('Atomic Test Results'!J26),"Not Present")</f>
        <v>Not Present</v>
      </c>
      <c r="C15" s="10">
        <f>SUM('Atomic Test Results'!K26)</f>
        <v>0</v>
      </c>
    </row>
    <row r="16" spans="1:6" ht="15.6" x14ac:dyDescent="0.3">
      <c r="A16" s="8" t="s">
        <v>85</v>
      </c>
      <c r="B16" s="35" t="str">
        <f>IF(COUNT('Atomic Test Results'!J27)&gt;0,AVERAGE('Atomic Test Results'!J27),"Not Present")</f>
        <v>Not Present</v>
      </c>
      <c r="C16" s="10">
        <f>SUM('Atomic Test Results'!K27)</f>
        <v>0</v>
      </c>
    </row>
    <row r="17" spans="1:3" ht="15.6" x14ac:dyDescent="0.3">
      <c r="A17" s="8" t="s">
        <v>87</v>
      </c>
      <c r="B17" s="35" t="str">
        <f>IF(COUNT('Atomic Test Results'!J28)&gt;0,AVERAGE('Atomic Test Results'!J28),"Not Present")</f>
        <v>Not Present</v>
      </c>
      <c r="C17" s="10">
        <f>SUM('Atomic Test Results'!K28)</f>
        <v>0</v>
      </c>
    </row>
    <row r="18" spans="1:3" ht="15.6" x14ac:dyDescent="0.3">
      <c r="A18" s="8" t="s">
        <v>89</v>
      </c>
      <c r="B18" s="35" t="str">
        <f>IF(COUNT('Atomic Test Results'!J29:J30)&gt;0,AVERAGE('Atomic Test Results'!J29:J30),"Not Present")</f>
        <v>Not Present</v>
      </c>
      <c r="C18" s="10">
        <f>SUM('Atomic Test Results'!K29:K30)</f>
        <v>0</v>
      </c>
    </row>
    <row r="19" spans="1:3" ht="15.6" x14ac:dyDescent="0.3">
      <c r="A19" s="8" t="s">
        <v>91</v>
      </c>
      <c r="B19" s="35" t="str">
        <f>IF(COUNT('Atomic Test Results'!J31)&gt;0,AVERAGE('Atomic Test Results'!J31),"Not Present")</f>
        <v>Not Present</v>
      </c>
      <c r="C19" s="10">
        <f>SUM('Atomic Test Results'!K31)</f>
        <v>0</v>
      </c>
    </row>
    <row r="20" spans="1:3" ht="15.6" x14ac:dyDescent="0.3">
      <c r="A20" s="8" t="s">
        <v>71</v>
      </c>
      <c r="B20" s="35" t="str">
        <f>IF(COUNT('Atomic Test Results'!J30)&gt;0,AVERAGE('Atomic Test Results'!J30),"Not Present")</f>
        <v>Not Present</v>
      </c>
      <c r="C20" s="10">
        <f>SUM('Atomic Test Results'!K30)</f>
        <v>0</v>
      </c>
    </row>
    <row r="21" spans="1:3" ht="15.6" x14ac:dyDescent="0.3">
      <c r="A21" s="8" t="s">
        <v>73</v>
      </c>
      <c r="B21" s="35" t="str">
        <f>IF(COUNT('Atomic Test Results'!J32:J33)&gt;0,AVERAGE('Atomic Test Results'!J32:J33),"Not Present")</f>
        <v>Not Present</v>
      </c>
      <c r="C21" s="10">
        <f>SUM('Atomic Test Results'!K32:K33)</f>
        <v>0</v>
      </c>
    </row>
    <row r="22" spans="1:3" ht="15.6" x14ac:dyDescent="0.3">
      <c r="A22" s="8" t="s">
        <v>76</v>
      </c>
      <c r="B22" s="35" t="str">
        <f>IF(COUNT('Atomic Test Results'!J34:J37)&gt;0,AVERAGE('Atomic Test Results'!J34:J37),"Not Present")</f>
        <v>Not Present</v>
      </c>
      <c r="C22" s="10">
        <f>SUM('Atomic Test Results'!K34:K37)</f>
        <v>0</v>
      </c>
    </row>
    <row r="23" spans="1:3" ht="15.6" x14ac:dyDescent="0.3">
      <c r="A23" s="8" t="s">
        <v>81</v>
      </c>
      <c r="B23" s="35" t="str">
        <f>IF(COUNT('Atomic Test Results'!J38:J40)&gt;0,AVERAGE('Atomic Test Results'!J38:J40),"Not Present")</f>
        <v>Not Present</v>
      </c>
      <c r="C23" s="10">
        <f>SUM('Atomic Test Results'!K38:K40)</f>
        <v>0</v>
      </c>
    </row>
    <row r="24" spans="1:3" ht="15.6" x14ac:dyDescent="0.3">
      <c r="A24" s="8" t="s">
        <v>94</v>
      </c>
      <c r="B24" s="35" t="str">
        <f>IF(COUNT('Atomic Test Results'!J41:J42)&gt;0,AVERAGE('Atomic Test Results'!J41:J42),"Not Present")</f>
        <v>Not Present</v>
      </c>
      <c r="C24" s="10">
        <f>SUM('Atomic Test Results'!K41:K42)</f>
        <v>0</v>
      </c>
    </row>
    <row r="25" spans="1:3" ht="15.6" x14ac:dyDescent="0.3">
      <c r="A25" s="8" t="s">
        <v>98</v>
      </c>
      <c r="B25" s="35" t="str">
        <f>IF(COUNT('Atomic Test Results'!J43)&gt;0,AVERAGE('Atomic Test Results'!J43),"Not Present")</f>
        <v>Not Present</v>
      </c>
      <c r="C25" s="10">
        <f>SUM('Atomic Test Results'!K43)</f>
        <v>0</v>
      </c>
    </row>
    <row r="26" spans="1:3" ht="15.6" x14ac:dyDescent="0.3">
      <c r="A26" s="8" t="s">
        <v>101</v>
      </c>
      <c r="B26" s="35" t="str">
        <f>IF(COUNT('Atomic Test Results'!J44)&gt;0,AVERAGE('Atomic Test Results'!J44),"Not Present")</f>
        <v>Not Present</v>
      </c>
      <c r="C26" s="10">
        <f>SUM('Atomic Test Results'!K44)</f>
        <v>0</v>
      </c>
    </row>
    <row r="27" spans="1:3" ht="15.6" x14ac:dyDescent="0.3">
      <c r="A27" s="8" t="s">
        <v>103</v>
      </c>
      <c r="B27" s="35" t="str">
        <f>IF(COUNT('Atomic Test Results'!J45)&gt;0,AVERAGE('Atomic Test Results'!J45),"Not Present")</f>
        <v>Not Present</v>
      </c>
      <c r="C27" s="10">
        <f>SUM('Atomic Test Results'!K45)</f>
        <v>0</v>
      </c>
    </row>
    <row r="28" spans="1:3" ht="15.6" x14ac:dyDescent="0.3">
      <c r="A28" s="8" t="s">
        <v>106</v>
      </c>
      <c r="B28" s="35" t="str">
        <f>IF(COUNT('Atomic Test Results'!J46)&gt;0,AVERAGE('Atomic Test Results'!J46),"Not Present")</f>
        <v>Not Present</v>
      </c>
      <c r="C28" s="10">
        <f>SUM('Atomic Test Results'!K46)</f>
        <v>0</v>
      </c>
    </row>
    <row r="29" spans="1:3" ht="15.6" x14ac:dyDescent="0.3">
      <c r="A29" s="8" t="s">
        <v>108</v>
      </c>
      <c r="B29" s="35" t="str">
        <f>IF(COUNT('Atomic Test Results'!J47)&gt;0,AVERAGE('Atomic Test Results'!J47),"Not Present")</f>
        <v>Not Present</v>
      </c>
      <c r="C29" s="10">
        <f>SUM('Atomic Test Results'!K47)</f>
        <v>0</v>
      </c>
    </row>
    <row r="30" spans="1:3" ht="15.6" x14ac:dyDescent="0.3">
      <c r="A30" s="8" t="s">
        <v>111</v>
      </c>
      <c r="B30" s="35" t="str">
        <f>IF(COUNT('Atomic Test Results'!J48)&gt;0,AVERAGE('Atomic Test Results'!J48),"Not Present")</f>
        <v>Not Present</v>
      </c>
      <c r="C30" s="10">
        <f>SUM('Atomic Test Results'!K48)</f>
        <v>0</v>
      </c>
    </row>
    <row r="31" spans="1:3" ht="15.6" x14ac:dyDescent="0.3">
      <c r="A31" s="8" t="s">
        <v>114</v>
      </c>
      <c r="B31" s="35" t="str">
        <f>IF(COUNT('Atomic Test Results'!J49)&gt;0,AVERAGE('Atomic Test Results'!J49),"Not Present")</f>
        <v>Not Present</v>
      </c>
      <c r="C31" s="10">
        <f>SUM('Atomic Test Results'!K49)</f>
        <v>0</v>
      </c>
    </row>
    <row r="32" spans="1:3" ht="15.6" x14ac:dyDescent="0.3">
      <c r="A32" s="8" t="s">
        <v>116</v>
      </c>
      <c r="B32" s="35" t="str">
        <f>IF(COUNT('Atomic Test Results'!J50)&gt;0,AVERAGE('Atomic Test Results'!J50),"Not Present")</f>
        <v>Not Present</v>
      </c>
      <c r="C32" s="10">
        <f>SUM('Atomic Test Results'!K50)</f>
        <v>0</v>
      </c>
    </row>
    <row r="33" spans="1:3" ht="15.6" x14ac:dyDescent="0.3">
      <c r="A33" s="8" t="s">
        <v>118</v>
      </c>
      <c r="B33" s="35" t="str">
        <f>IF(COUNT('Atomic Test Results'!J51)&gt;0,AVERAGE('Atomic Test Results'!J51),"Not Present")</f>
        <v>Not Present</v>
      </c>
      <c r="C33" s="10">
        <f>SUM('Atomic Test Results'!K51)</f>
        <v>0</v>
      </c>
    </row>
    <row r="34" spans="1:3" ht="15.6" x14ac:dyDescent="0.3">
      <c r="A34" s="8" t="s">
        <v>120</v>
      </c>
      <c r="B34" s="35" t="str">
        <f>IF(COUNT('Atomic Test Results'!J52)&gt;0,AVERAGE('Atomic Test Results'!J52),"Not Present")</f>
        <v>Not Present</v>
      </c>
      <c r="C34" s="10">
        <f>SUM('Atomic Test Results'!K52)</f>
        <v>0</v>
      </c>
    </row>
    <row r="35" spans="1:3" ht="15.6" x14ac:dyDescent="0.3">
      <c r="A35" s="8" t="s">
        <v>121</v>
      </c>
      <c r="B35" s="35" t="str">
        <f>IF(COUNT('Atomic Test Results'!J53,'Atomic Test Results'!J17:J18)&gt;0,AVERAGE('Atomic Test Results'!J53,'Atomic Test Results'!J17:J18),"Not Present")</f>
        <v>Not Present</v>
      </c>
      <c r="C35" s="10">
        <f>SUM('Atomic Test Results'!K53,K17:K18)</f>
        <v>0</v>
      </c>
    </row>
    <row r="36" spans="1:3" ht="15.6" x14ac:dyDescent="0.3">
      <c r="A36" s="8" t="s">
        <v>124</v>
      </c>
      <c r="B36" s="35" t="str">
        <f>IF(COUNT('Atomic Test Results'!J54)&gt;0,AVERAGE('Atomic Test Results'!J54),"Not Present")</f>
        <v>Not Present</v>
      </c>
      <c r="C36" s="10">
        <f>SUM('Atomic Test Results'!K54)</f>
        <v>0</v>
      </c>
    </row>
    <row r="37" spans="1:3" ht="15.6" x14ac:dyDescent="0.3">
      <c r="A37" s="8" t="s">
        <v>126</v>
      </c>
      <c r="B37" s="35" t="str">
        <f>IF(COUNT('Atomic Test Results'!J55)&gt;0,AVERAGE('Atomic Test Results'!J55),"Not Present")</f>
        <v>Not Present</v>
      </c>
      <c r="C37" s="10">
        <f>SUM('Atomic Test Results'!K55)</f>
        <v>0</v>
      </c>
    </row>
    <row r="38" spans="1:3" ht="15.6" x14ac:dyDescent="0.3">
      <c r="A38" s="8" t="s">
        <v>129</v>
      </c>
      <c r="B38" s="35" t="str">
        <f>IF(COUNT('Atomic Test Results'!J56)&gt;0,AVERAGE('Atomic Test Results'!J56),"Not Present")</f>
        <v>Not Present</v>
      </c>
      <c r="C38" s="10">
        <f>SUM('Atomic Test Results'!K56)</f>
        <v>0</v>
      </c>
    </row>
    <row r="39" spans="1:3" ht="15.6" x14ac:dyDescent="0.3">
      <c r="A39" s="8" t="s">
        <v>131</v>
      </c>
      <c r="B39" s="35" t="str">
        <f>IF(COUNT('Atomic Test Results'!J57)&gt;0,AVERAGE('Atomic Test Results'!J57),"Not Present")</f>
        <v>Not Present</v>
      </c>
      <c r="C39" s="10">
        <f>SUM('Atomic Test Results'!K57)</f>
        <v>0</v>
      </c>
    </row>
    <row r="40" spans="1:3" ht="15.6" x14ac:dyDescent="0.3">
      <c r="A40" s="8" t="s">
        <v>133</v>
      </c>
      <c r="B40" s="35" t="str">
        <f>IF(COUNT('Atomic Test Results'!J58:J59)&gt;0,AVERAGE('Atomic Test Results'!J58:J59),"Not Present")</f>
        <v>Not Present</v>
      </c>
      <c r="C40" s="10">
        <f>SUM('Atomic Test Results'!K58:K59)</f>
        <v>0</v>
      </c>
    </row>
    <row r="41" spans="1:3" ht="15.6" x14ac:dyDescent="0.3">
      <c r="A41" s="8" t="s">
        <v>137</v>
      </c>
      <c r="B41" s="35" t="str">
        <f>IF(COUNT('Atomic Test Results'!J60:J61)&gt;0,AVERAGE('Atomic Test Results'!J60:J61),"Not Present")</f>
        <v>Not Present</v>
      </c>
      <c r="C41" s="10">
        <f>SUM('Atomic Test Results'!K60:K61)</f>
        <v>0</v>
      </c>
    </row>
    <row r="42" spans="1:3" ht="15.6" x14ac:dyDescent="0.3">
      <c r="A42" s="8" t="s">
        <v>141</v>
      </c>
      <c r="B42" s="35" t="str">
        <f>IF(COUNT('Atomic Test Results'!J62:J63)&gt;0,AVERAGE('Atomic Test Results'!J62:J63),"Not Present")</f>
        <v>Not Present</v>
      </c>
      <c r="C42" s="10">
        <f>SUM('Atomic Test Results'!K62:K63)</f>
        <v>0</v>
      </c>
    </row>
    <row r="43" spans="1:3" ht="15.6" x14ac:dyDescent="0.3">
      <c r="A43" s="8" t="s">
        <v>144</v>
      </c>
      <c r="B43" s="35" t="str">
        <f>IF(COUNT('Atomic Test Results'!J64)&gt;0,AVERAGE('Atomic Test Results'!J64),"Not Present")</f>
        <v>Not Present</v>
      </c>
      <c r="C43" s="10">
        <f>SUM('Atomic Test Results'!K64)</f>
        <v>0</v>
      </c>
    </row>
    <row r="44" spans="1:3" ht="15.6" x14ac:dyDescent="0.3">
      <c r="A44" s="8" t="s">
        <v>147</v>
      </c>
      <c r="B44" s="35" t="str">
        <f>IF(COUNT('Atomic Test Results'!J65)&gt;0,AVERAGE('Atomic Test Results'!J65),"Not Present")</f>
        <v>Not Present</v>
      </c>
      <c r="C44" s="10">
        <f>SUM('Atomic Test Results'!K65)</f>
        <v>0</v>
      </c>
    </row>
    <row r="45" spans="1:3" ht="15.6" x14ac:dyDescent="0.3">
      <c r="A45" s="8" t="s">
        <v>149</v>
      </c>
      <c r="B45" s="35" t="str">
        <f>IF(COUNT('Atomic Test Results'!J66)&gt;0,AVERAGE('Atomic Test Results'!J66),"Not Present")</f>
        <v>Not Present</v>
      </c>
      <c r="C45" s="10">
        <f>SUM('Atomic Test Results'!K66)</f>
        <v>0</v>
      </c>
    </row>
    <row r="46" spans="1:3" ht="15.6" x14ac:dyDescent="0.3">
      <c r="A46" s="8" t="s">
        <v>151</v>
      </c>
      <c r="B46" s="35" t="str">
        <f>IF(COUNT('Atomic Test Results'!J67)&gt;0,AVERAGE('Atomic Test Results'!J67),"Not Present")</f>
        <v>Not Present</v>
      </c>
      <c r="C46" s="10">
        <f>SUM('Atomic Test Results'!K67)</f>
        <v>0</v>
      </c>
    </row>
    <row r="47" spans="1:3" ht="15.6" x14ac:dyDescent="0.3">
      <c r="A47" s="8" t="s">
        <v>153</v>
      </c>
      <c r="B47" s="35" t="str">
        <f>IF(COUNT('Atomic Test Results'!J68)&gt;0,AVERAGE('Atomic Test Results'!J68),"Not Present")</f>
        <v>Not Present</v>
      </c>
      <c r="C47" s="10">
        <f>SUM('Atomic Test Results'!K68)</f>
        <v>0</v>
      </c>
    </row>
    <row r="48" spans="1:3" ht="15.6" x14ac:dyDescent="0.3">
      <c r="A48" s="8" t="s">
        <v>156</v>
      </c>
      <c r="B48" s="35" t="str">
        <f>IF(COUNT('Atomic Test Results'!J69)&gt;0,AVERAGE('Atomic Test Results'!J69),"Not Present")</f>
        <v>Not Present</v>
      </c>
      <c r="C48" s="10">
        <f>SUM('Atomic Test Results'!K69)</f>
        <v>0</v>
      </c>
    </row>
    <row r="49" spans="1:3" ht="15.6" x14ac:dyDescent="0.3">
      <c r="A49" s="8" t="s">
        <v>158</v>
      </c>
      <c r="B49" s="35" t="str">
        <f>IF(COUNT('Atomic Test Results'!J70:J71)&gt;0,AVERAGE('Atomic Test Results'!J70:J71),"Not Present")</f>
        <v>Not Present</v>
      </c>
      <c r="C49" s="10">
        <f>SUM('Atomic Test Results'!K70:K71)</f>
        <v>0</v>
      </c>
    </row>
    <row r="50" spans="1:3" ht="15.6" x14ac:dyDescent="0.3">
      <c r="A50" s="8" t="s">
        <v>161</v>
      </c>
      <c r="B50" s="35" t="str">
        <f>IF(COUNT('Atomic Test Results'!J72)&gt;0,AVERAGE('Atomic Test Results'!J72),"Not Present")</f>
        <v>Not Present</v>
      </c>
      <c r="C50" s="10">
        <f>SUM('Atomic Test Results'!K72)</f>
        <v>0</v>
      </c>
    </row>
    <row r="51" spans="1:3" ht="15.6" x14ac:dyDescent="0.3">
      <c r="A51" s="8" t="s">
        <v>163</v>
      </c>
      <c r="B51" s="35" t="str">
        <f>IF(COUNT('Atomic Test Results'!J73:J74)&gt;0,AVERAGE('Atomic Test Results'!J73:J74),"Not Present")</f>
        <v>Not Present</v>
      </c>
      <c r="C51" s="10">
        <f>SUM('Atomic Test Results'!K73:K74)</f>
        <v>0</v>
      </c>
    </row>
    <row r="52" spans="1:3" ht="15.6" x14ac:dyDescent="0.3">
      <c r="A52" s="8" t="s">
        <v>167</v>
      </c>
      <c r="B52" s="35" t="str">
        <f>IF(COUNT('Atomic Test Results'!J75)&gt;0,AVERAGE('Atomic Test Results'!J75),"Not Present")</f>
        <v>Not Present</v>
      </c>
      <c r="C52" s="10">
        <f>SUM('Atomic Test Results'!K75)</f>
        <v>0</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topLeftCell="B1" workbookViewId="0">
      <selection activeCell="I13" sqref="I13"/>
    </sheetView>
  </sheetViews>
  <sheetFormatPr defaultRowHeight="14.4" x14ac:dyDescent="0.3"/>
  <cols>
    <col min="1" max="1" width="66.21875" bestFit="1" customWidth="1"/>
    <col min="2" max="2" width="15.88671875" customWidth="1"/>
    <col min="3" max="3" width="19.109375" customWidth="1"/>
    <col min="4" max="4" width="10.6640625" customWidth="1"/>
    <col min="5" max="5" width="32.88671875" style="47" customWidth="1"/>
    <col min="6" max="7" width="10.6640625" customWidth="1"/>
    <col min="8" max="8" width="53.109375" customWidth="1"/>
    <col min="9" max="9" width="31.88671875" customWidth="1"/>
  </cols>
  <sheetData>
    <row r="1" spans="1:9" ht="18" x14ac:dyDescent="0.35">
      <c r="A1" s="3" t="s">
        <v>14</v>
      </c>
      <c r="B1" s="2" t="s">
        <v>182</v>
      </c>
      <c r="C1" s="2" t="s">
        <v>189</v>
      </c>
      <c r="D1" s="93" t="s">
        <v>279</v>
      </c>
      <c r="E1" s="25" t="s">
        <v>196</v>
      </c>
      <c r="F1" s="26" t="s">
        <v>183</v>
      </c>
      <c r="G1" s="93" t="s">
        <v>281</v>
      </c>
      <c r="H1" s="36" t="s">
        <v>190</v>
      </c>
      <c r="I1" s="37" t="s">
        <v>195</v>
      </c>
    </row>
    <row r="2" spans="1:9" ht="15.6" x14ac:dyDescent="0.3">
      <c r="A2" s="8" t="s">
        <v>191</v>
      </c>
      <c r="B2" s="35" t="str">
        <f>IF(COUNT('Atomic Test Results'!J2:J4)&gt;0,AVERAGE('Atomic Test Results'!J2:J4),"Not Present")</f>
        <v>Not Present</v>
      </c>
      <c r="C2" s="10">
        <f>SUM('Atomic Test Results'!K2:K4)</f>
        <v>0</v>
      </c>
      <c r="E2" s="48" t="s">
        <v>197</v>
      </c>
      <c r="F2" s="49" t="e">
        <f>AVERAGE(B2)</f>
        <v>#DIV/0!</v>
      </c>
      <c r="H2" s="38" t="s">
        <v>24</v>
      </c>
      <c r="I2" s="45" t="e">
        <f>AVERAGE(F10)</f>
        <v>#DIV/0!</v>
      </c>
    </row>
    <row r="3" spans="1:9" ht="15.6" x14ac:dyDescent="0.3">
      <c r="A3" s="8" t="s">
        <v>192</v>
      </c>
      <c r="B3" s="35" t="str">
        <f>IF(COUNT('Atomic Test Results'!J5:J6)&gt;0,AVERAGE('Atomic Test Results'!J5:J6),"Not Present")</f>
        <v>Not Present</v>
      </c>
      <c r="C3" s="10">
        <f>SUM('Atomic Test Results'!K5:K6)</f>
        <v>0</v>
      </c>
      <c r="E3" s="48" t="s">
        <v>198</v>
      </c>
      <c r="F3" s="49" t="e">
        <f>AVERAGE(B3)</f>
        <v>#DIV/0!</v>
      </c>
      <c r="H3" s="38" t="s">
        <v>15</v>
      </c>
      <c r="I3" s="45" t="e">
        <f>AVERAGE(F2,F4,F6,F8,F9,F11,F12,F13,F14,F15,F16)</f>
        <v>#DIV/0!</v>
      </c>
    </row>
    <row r="4" spans="1:9" ht="15.6" x14ac:dyDescent="0.3">
      <c r="A4" s="13" t="s">
        <v>193</v>
      </c>
      <c r="B4" s="35" t="str">
        <f>IF(COUNT('Atomic Test Results'!J7:J8)&gt;0,AVERAGE('Atomic Test Results'!J7:J8),"Not Present")</f>
        <v>Not Present</v>
      </c>
      <c r="C4" s="10">
        <f>SUM('Atomic Test Results'!K7:K8)</f>
        <v>0</v>
      </c>
      <c r="E4" s="48" t="s">
        <v>199</v>
      </c>
      <c r="F4" s="49" t="e">
        <f>AVERAGE(B4,A6,A8)</f>
        <v>#DIV/0!</v>
      </c>
      <c r="H4" s="38" t="s">
        <v>16</v>
      </c>
      <c r="I4" s="45" t="e">
        <f>AVERAGE(F2,F4,F6,F7,F8,F11,F12,F13,F14,F15,F16)</f>
        <v>#DIV/0!</v>
      </c>
    </row>
    <row r="5" spans="1:9" ht="15.6" x14ac:dyDescent="0.3">
      <c r="A5" s="13" t="s">
        <v>194</v>
      </c>
      <c r="B5" s="35" t="str">
        <f>IF(COUNT('Atomic Test Results'!J9:J10)&gt;0,AVERAGE('Atomic Test Results'!J9:J10),"Not Present")</f>
        <v>Not Present</v>
      </c>
      <c r="C5" s="10">
        <f>SUM('Atomic Test Results'!K9:K10)</f>
        <v>0</v>
      </c>
      <c r="E5" s="48" t="s">
        <v>200</v>
      </c>
      <c r="F5" s="49" t="e">
        <f>AVERAGE(B5,B7,B9)</f>
        <v>#DIV/0!</v>
      </c>
      <c r="H5" s="38" t="s">
        <v>184</v>
      </c>
      <c r="I5" s="45" t="e">
        <f>AVERAGE(F7,F15)</f>
        <v>#DIV/0!</v>
      </c>
    </row>
    <row r="6" spans="1:9" ht="15.6" x14ac:dyDescent="0.3">
      <c r="A6" s="13" t="s">
        <v>43</v>
      </c>
      <c r="B6" s="35" t="str">
        <f>IF(COUNT('Atomic Test Results'!J11:J12)&gt;0,AVERAGE('Atomic Test Results'!J11:J12),"Not Present")</f>
        <v>Not Present</v>
      </c>
      <c r="C6" s="10">
        <f>SUM('Atomic Test Results'!K11:K12)</f>
        <v>0</v>
      </c>
      <c r="E6" s="48" t="s">
        <v>54</v>
      </c>
      <c r="F6" s="49" t="e">
        <f>AVERAGE(B10:B14)</f>
        <v>#DIV/0!</v>
      </c>
      <c r="H6" s="38" t="s">
        <v>18</v>
      </c>
      <c r="I6" s="45" t="e">
        <f>AVERAGE(F3,F4,F13,F15)</f>
        <v>#DIV/0!</v>
      </c>
    </row>
    <row r="7" spans="1:9" ht="15.6" x14ac:dyDescent="0.3">
      <c r="A7" s="13" t="s">
        <v>46</v>
      </c>
      <c r="B7" s="35" t="str">
        <f>IF(COUNT('Atomic Test Results'!J13)&gt;0,AVERAGE('Atomic Test Results'!J13),"Not Present")</f>
        <v>Not Present</v>
      </c>
      <c r="C7" s="10">
        <f>SUM('Atomic Test Results'!K13)</f>
        <v>0</v>
      </c>
      <c r="E7" s="48" t="s">
        <v>69</v>
      </c>
      <c r="F7" s="49" t="e">
        <f>AVERAGE(B15:B23)</f>
        <v>#DIV/0!</v>
      </c>
      <c r="H7" s="38" t="s">
        <v>19</v>
      </c>
      <c r="I7" s="45" t="e">
        <f>AVERAGE(F3,F4,F7,F13,F15)</f>
        <v>#DIV/0!</v>
      </c>
    </row>
    <row r="8" spans="1:9" ht="15.6" x14ac:dyDescent="0.3">
      <c r="A8" s="13" t="s">
        <v>48</v>
      </c>
      <c r="B8" s="35" t="str">
        <f>IF(COUNT('Atomic Test Results'!J14)&gt;0,AVERAGE('Atomic Test Results'!J14),"Not Present")</f>
        <v>Not Present</v>
      </c>
      <c r="C8" s="10">
        <f>SUM('Atomic Test Results'!K14)</f>
        <v>0</v>
      </c>
      <c r="E8" s="48" t="s">
        <v>95</v>
      </c>
      <c r="F8" s="49" t="e">
        <f>AVERAGE(B24:B26)</f>
        <v>#DIV/0!</v>
      </c>
      <c r="H8" s="38" t="s">
        <v>20</v>
      </c>
      <c r="I8" s="45" t="s">
        <v>185</v>
      </c>
    </row>
    <row r="9" spans="1:9" ht="15.6" x14ac:dyDescent="0.3">
      <c r="A9" s="8" t="s">
        <v>50</v>
      </c>
      <c r="B9" s="35" t="str">
        <f>IF(COUNT('Atomic Test Results'!J15:J16)&gt;0,AVERAGE('Atomic Test Results'!J15:J16),"Not Present")</f>
        <v>Not Present</v>
      </c>
      <c r="C9" s="10">
        <f>SUM('Atomic Test Results'!K15:K16)</f>
        <v>0</v>
      </c>
      <c r="E9" s="48" t="s">
        <v>104</v>
      </c>
      <c r="F9" s="49" t="e">
        <f>AVERAGE(B27:B28)</f>
        <v>#DIV/0!</v>
      </c>
      <c r="H9" s="38" t="s">
        <v>21</v>
      </c>
      <c r="I9" s="45" t="e">
        <f>AVERAGE(F6,F7,F8,F9,F11,F12,F14,F15,F16)</f>
        <v>#DIV/0!</v>
      </c>
    </row>
    <row r="10" spans="1:9" ht="15.6" x14ac:dyDescent="0.3">
      <c r="A10" s="8" t="s">
        <v>53</v>
      </c>
      <c r="B10" s="35" t="str">
        <f>IF(COUNT('Atomic Test Results'!J17:J19)&gt;0,AVERAGE('Atomic Test Results'!J17:J19),"Not Present")</f>
        <v>Not Present</v>
      </c>
      <c r="C10" s="10">
        <f>SUM('Atomic Test Results'!K17:K19)</f>
        <v>0</v>
      </c>
      <c r="E10" s="48" t="s">
        <v>109</v>
      </c>
      <c r="F10" s="49" t="e">
        <f>AVERAGE(B29)</f>
        <v>#DIV/0!</v>
      </c>
      <c r="H10" s="38" t="s">
        <v>186</v>
      </c>
      <c r="I10" s="45" t="e">
        <f>AVERAGE(F6,F7,F8,F9,F11,F12)</f>
        <v>#DIV/0!</v>
      </c>
    </row>
    <row r="11" spans="1:9" ht="16.2" thickBot="1" x14ac:dyDescent="0.35">
      <c r="A11" s="8" t="s">
        <v>58</v>
      </c>
      <c r="B11" s="35" t="str">
        <f>IF(COUNT('Atomic Test Results'!J20)&gt;0,AVERAGE('Atomic Test Results'!J20),"Not Present")</f>
        <v>Not Present</v>
      </c>
      <c r="C11" s="7">
        <f>SUM('Atomic Test Results'!K20)</f>
        <v>0</v>
      </c>
      <c r="E11" s="48" t="s">
        <v>112</v>
      </c>
      <c r="F11" s="49" t="e">
        <f>AVERAGE(B30:B36)</f>
        <v>#DIV/0!</v>
      </c>
      <c r="H11" s="38" t="s">
        <v>187</v>
      </c>
      <c r="I11" s="45" t="e">
        <f>AVERAGE(F2:F9,F11:F16)</f>
        <v>#DIV/0!</v>
      </c>
    </row>
    <row r="12" spans="1:9" ht="16.2" thickBot="1" x14ac:dyDescent="0.35">
      <c r="A12" s="8" t="s">
        <v>61</v>
      </c>
      <c r="B12" s="35" t="str">
        <f>IF(COUNT('Atomic Test Results'!J21)&gt;0,AVERAGE('Atomic Test Results'!J21),"Not Present")</f>
        <v>Not Present</v>
      </c>
      <c r="C12" s="10">
        <f>SUM('Atomic Test Results'!K21)</f>
        <v>0</v>
      </c>
      <c r="E12" s="48" t="s">
        <v>127</v>
      </c>
      <c r="F12" s="49" t="e">
        <f>AVERAGE(B37:B40)</f>
        <v>#DIV/0!</v>
      </c>
      <c r="H12" s="40" t="s">
        <v>188</v>
      </c>
      <c r="I12" s="46" t="e">
        <f>AVERAGE(B2:B52)</f>
        <v>#DIV/0!</v>
      </c>
    </row>
    <row r="13" spans="1:9" ht="16.2" thickBot="1" x14ac:dyDescent="0.35">
      <c r="A13" s="8" t="s">
        <v>63</v>
      </c>
      <c r="B13" s="35" t="str">
        <f>IF(COUNT('Atomic Test Results'!J23)&gt;0,AVERAGE('Atomic Test Results'!J23),"Not Present")</f>
        <v>Not Present</v>
      </c>
      <c r="C13" s="10">
        <f>SUM('Atomic Test Results'!K23)</f>
        <v>0</v>
      </c>
      <c r="E13" s="48" t="s">
        <v>138</v>
      </c>
      <c r="F13" s="49" t="e">
        <f>AVERAGE(B41:B42)</f>
        <v>#DIV/0!</v>
      </c>
      <c r="H13" s="42" t="s">
        <v>175</v>
      </c>
      <c r="I13" s="43">
        <f>SUM(C2:C52)</f>
        <v>0</v>
      </c>
    </row>
    <row r="14" spans="1:9" ht="15.6" x14ac:dyDescent="0.3">
      <c r="A14" s="8" t="s">
        <v>65</v>
      </c>
      <c r="B14" s="35" t="str">
        <f>IF(COUNT('Atomic Test Results'!J24:J25)&gt;0,AVERAGE('Atomic Test Results'!J24:J25),"Not Present")</f>
        <v>Not Present</v>
      </c>
      <c r="C14" s="10">
        <f>SUM('Atomic Test Results'!K24:K25)</f>
        <v>0</v>
      </c>
      <c r="E14" s="48" t="s">
        <v>145</v>
      </c>
      <c r="F14" s="49" t="e">
        <f>AVERAGE(B43:B46)</f>
        <v>#DIV/0!</v>
      </c>
    </row>
    <row r="15" spans="1:9" ht="15.6" x14ac:dyDescent="0.3">
      <c r="A15" s="8" t="s">
        <v>68</v>
      </c>
      <c r="B15" s="35" t="str">
        <f>IF(COUNT('Atomic Test Results'!J26)&gt;0,AVERAGE('Atomic Test Results'!J26),"Not Present")</f>
        <v>Not Present</v>
      </c>
      <c r="C15" s="10">
        <f>SUM('Atomic Test Results'!K26)</f>
        <v>0</v>
      </c>
      <c r="E15" s="48" t="s">
        <v>154</v>
      </c>
      <c r="F15" s="49" t="e">
        <f>AVERAGE(B47:B50)</f>
        <v>#DIV/0!</v>
      </c>
    </row>
    <row r="16" spans="1:9" ht="15.6" x14ac:dyDescent="0.3">
      <c r="A16" s="8" t="s">
        <v>85</v>
      </c>
      <c r="B16" s="35" t="str">
        <f>IF(COUNT('Atomic Test Results'!J27)&gt;0,AVERAGE('Atomic Test Results'!J27),"Not Present")</f>
        <v>Not Present</v>
      </c>
      <c r="C16" s="10">
        <f>SUM('Atomic Test Results'!K27)</f>
        <v>0</v>
      </c>
      <c r="E16" s="48" t="s">
        <v>164</v>
      </c>
      <c r="F16" s="49" t="e">
        <f>AVERAGE(B51:B52)</f>
        <v>#DIV/0!</v>
      </c>
    </row>
    <row r="17" spans="1:3" ht="15.6" x14ac:dyDescent="0.3">
      <c r="A17" s="8" t="s">
        <v>87</v>
      </c>
      <c r="B17" s="35" t="str">
        <f>IF(COUNT('Atomic Test Results'!J28)&gt;0,AVERAGE('Atomic Test Results'!J28),"Not Present")</f>
        <v>Not Present</v>
      </c>
      <c r="C17" s="10">
        <f>SUM('Atomic Test Results'!K28)</f>
        <v>0</v>
      </c>
    </row>
    <row r="18" spans="1:3" ht="15.6" x14ac:dyDescent="0.3">
      <c r="A18" s="8" t="s">
        <v>89</v>
      </c>
      <c r="B18" s="35" t="str">
        <f>IF(COUNT('Atomic Test Results'!J29:J30)&gt;0,AVERAGE('Atomic Test Results'!J29:J30),"Not Present")</f>
        <v>Not Present</v>
      </c>
      <c r="C18" s="10">
        <f>SUM('Atomic Test Results'!K29:K30)</f>
        <v>0</v>
      </c>
    </row>
    <row r="19" spans="1:3" ht="15.6" x14ac:dyDescent="0.3">
      <c r="A19" s="8" t="s">
        <v>91</v>
      </c>
      <c r="B19" s="35" t="str">
        <f>IF(COUNT('Atomic Test Results'!J31)&gt;0,AVERAGE('Atomic Test Results'!J31),"Not Present")</f>
        <v>Not Present</v>
      </c>
      <c r="C19" s="10">
        <f>SUM('Atomic Test Results'!K31)</f>
        <v>0</v>
      </c>
    </row>
    <row r="20" spans="1:3" ht="15.6" x14ac:dyDescent="0.3">
      <c r="A20" s="8" t="s">
        <v>71</v>
      </c>
      <c r="B20" s="35" t="str">
        <f>IF(COUNT('Atomic Test Results'!J30)&gt;0,AVERAGE('Atomic Test Results'!J30),"Not Present")</f>
        <v>Not Present</v>
      </c>
      <c r="C20" s="10">
        <f>SUM('Atomic Test Results'!K30)</f>
        <v>0</v>
      </c>
    </row>
    <row r="21" spans="1:3" ht="15.6" x14ac:dyDescent="0.3">
      <c r="A21" s="8" t="s">
        <v>73</v>
      </c>
      <c r="B21" s="35" t="str">
        <f>IF(COUNT('Atomic Test Results'!J32:J33)&gt;0,AVERAGE('Atomic Test Results'!J32:J33),"Not Present")</f>
        <v>Not Present</v>
      </c>
      <c r="C21" s="10">
        <f>SUM('Atomic Test Results'!K32:K33)</f>
        <v>0</v>
      </c>
    </row>
    <row r="22" spans="1:3" ht="15.6" x14ac:dyDescent="0.3">
      <c r="A22" s="8" t="s">
        <v>76</v>
      </c>
      <c r="B22" s="35" t="str">
        <f>IF(COUNT('Atomic Test Results'!J34:J37)&gt;0,AVERAGE('Atomic Test Results'!J34:J37),"Not Present")</f>
        <v>Not Present</v>
      </c>
      <c r="C22" s="10">
        <f>SUM('Atomic Test Results'!K34:K37)</f>
        <v>0</v>
      </c>
    </row>
    <row r="23" spans="1:3" ht="15.6" x14ac:dyDescent="0.3">
      <c r="A23" s="8" t="s">
        <v>81</v>
      </c>
      <c r="B23" s="35" t="str">
        <f>IF(COUNT('Atomic Test Results'!J38:J40)&gt;0,AVERAGE('Atomic Test Results'!J38:J40),"Not Present")</f>
        <v>Not Present</v>
      </c>
      <c r="C23" s="10">
        <f>SUM('Atomic Test Results'!K38:K40)</f>
        <v>0</v>
      </c>
    </row>
    <row r="24" spans="1:3" ht="15.6" x14ac:dyDescent="0.3">
      <c r="A24" s="8" t="s">
        <v>94</v>
      </c>
      <c r="B24" s="35" t="str">
        <f>IF(COUNT('Atomic Test Results'!J41:J42)&gt;0,AVERAGE('Atomic Test Results'!J41:J42),"Not Present")</f>
        <v>Not Present</v>
      </c>
      <c r="C24" s="10">
        <f>SUM('Atomic Test Results'!K41:K42)</f>
        <v>0</v>
      </c>
    </row>
    <row r="25" spans="1:3" ht="15.6" x14ac:dyDescent="0.3">
      <c r="A25" s="8" t="s">
        <v>98</v>
      </c>
      <c r="B25" s="35" t="str">
        <f>IF(COUNT('Atomic Test Results'!J43)&gt;0,AVERAGE('Atomic Test Results'!J43),"Not Present")</f>
        <v>Not Present</v>
      </c>
      <c r="C25" s="10">
        <f>SUM('Atomic Test Results'!K43)</f>
        <v>0</v>
      </c>
    </row>
    <row r="26" spans="1:3" ht="15.6" x14ac:dyDescent="0.3">
      <c r="A26" s="8" t="s">
        <v>101</v>
      </c>
      <c r="B26" s="35" t="str">
        <f>IF(COUNT('Atomic Test Results'!J44)&gt;0,AVERAGE('Atomic Test Results'!J44),"Not Present")</f>
        <v>Not Present</v>
      </c>
      <c r="C26" s="10">
        <f>SUM('Atomic Test Results'!K44)</f>
        <v>0</v>
      </c>
    </row>
    <row r="27" spans="1:3" ht="15.6" x14ac:dyDescent="0.3">
      <c r="A27" s="8" t="s">
        <v>103</v>
      </c>
      <c r="B27" s="35" t="str">
        <f>IF(COUNT('Atomic Test Results'!J45)&gt;0,AVERAGE('Atomic Test Results'!J45),"Not Present")</f>
        <v>Not Present</v>
      </c>
      <c r="C27" s="10">
        <f>SUM('Atomic Test Results'!K45)</f>
        <v>0</v>
      </c>
    </row>
    <row r="28" spans="1:3" ht="15.6" x14ac:dyDescent="0.3">
      <c r="A28" s="8" t="s">
        <v>106</v>
      </c>
      <c r="B28" s="35" t="str">
        <f>IF(COUNT('Atomic Test Results'!J46)&gt;0,AVERAGE('Atomic Test Results'!J46),"Not Present")</f>
        <v>Not Present</v>
      </c>
      <c r="C28" s="10">
        <f>SUM('Atomic Test Results'!K46)</f>
        <v>0</v>
      </c>
    </row>
    <row r="29" spans="1:3" ht="15.6" x14ac:dyDescent="0.3">
      <c r="A29" s="8" t="s">
        <v>108</v>
      </c>
      <c r="B29" s="35" t="str">
        <f>IF(COUNT('Atomic Test Results'!J47)&gt;0,AVERAGE('Atomic Test Results'!J47),"Not Present")</f>
        <v>Not Present</v>
      </c>
      <c r="C29" s="10">
        <f>SUM('Atomic Test Results'!K47)</f>
        <v>0</v>
      </c>
    </row>
    <row r="30" spans="1:3" ht="15.6" x14ac:dyDescent="0.3">
      <c r="A30" s="8" t="s">
        <v>111</v>
      </c>
      <c r="B30" s="35" t="str">
        <f>IF(COUNT('Atomic Test Results'!J48)&gt;0,AVERAGE('Atomic Test Results'!J48),"Not Present")</f>
        <v>Not Present</v>
      </c>
      <c r="C30" s="10">
        <f>SUM('Atomic Test Results'!K48)</f>
        <v>0</v>
      </c>
    </row>
    <row r="31" spans="1:3" ht="15.6" x14ac:dyDescent="0.3">
      <c r="A31" s="8" t="s">
        <v>114</v>
      </c>
      <c r="B31" s="35" t="str">
        <f>IF(COUNT('Atomic Test Results'!J49)&gt;0,AVERAGE('Atomic Test Results'!J49),"Not Present")</f>
        <v>Not Present</v>
      </c>
      <c r="C31" s="10">
        <f>SUM('Atomic Test Results'!K49)</f>
        <v>0</v>
      </c>
    </row>
    <row r="32" spans="1:3" ht="15.6" x14ac:dyDescent="0.3">
      <c r="A32" s="8" t="s">
        <v>116</v>
      </c>
      <c r="B32" s="35" t="str">
        <f>IF(COUNT('Atomic Test Results'!J50)&gt;0,AVERAGE('Atomic Test Results'!J50),"Not Present")</f>
        <v>Not Present</v>
      </c>
      <c r="C32" s="10">
        <f>SUM('Atomic Test Results'!K50)</f>
        <v>0</v>
      </c>
    </row>
    <row r="33" spans="1:3" ht="15.6" x14ac:dyDescent="0.3">
      <c r="A33" s="8" t="s">
        <v>118</v>
      </c>
      <c r="B33" s="35" t="str">
        <f>IF(COUNT('Atomic Test Results'!J51)&gt;0,AVERAGE('Atomic Test Results'!J51),"Not Present")</f>
        <v>Not Present</v>
      </c>
      <c r="C33" s="10">
        <f>SUM('Atomic Test Results'!K51)</f>
        <v>0</v>
      </c>
    </row>
    <row r="34" spans="1:3" ht="15.6" x14ac:dyDescent="0.3">
      <c r="A34" s="8" t="s">
        <v>120</v>
      </c>
      <c r="B34" s="35" t="str">
        <f>IF(COUNT('Atomic Test Results'!J52)&gt;0,AVERAGE('Atomic Test Results'!J52),"Not Present")</f>
        <v>Not Present</v>
      </c>
      <c r="C34" s="10">
        <f>SUM('Atomic Test Results'!K52)</f>
        <v>0</v>
      </c>
    </row>
    <row r="35" spans="1:3" ht="15.6" x14ac:dyDescent="0.3">
      <c r="A35" s="8" t="s">
        <v>121</v>
      </c>
      <c r="B35" s="35" t="str">
        <f>IF(COUNT('Atomic Test Results'!J53,'Atomic Test Results'!J17:J18)&gt;0,AVERAGE('Atomic Test Results'!J53,'Atomic Test Results'!J17:J18),"Not Present")</f>
        <v>Not Present</v>
      </c>
      <c r="C35" s="10">
        <f>SUM('Atomic Test Results'!K53,'Atomic Test Results'!K17:K18)</f>
        <v>0</v>
      </c>
    </row>
    <row r="36" spans="1:3" ht="15.6" x14ac:dyDescent="0.3">
      <c r="A36" s="8" t="s">
        <v>124</v>
      </c>
      <c r="B36" s="35" t="str">
        <f>IF(COUNT('Atomic Test Results'!J54)&gt;0,AVERAGE('Atomic Test Results'!J54),"Not Present")</f>
        <v>Not Present</v>
      </c>
      <c r="C36" s="10">
        <f>SUM('Atomic Test Results'!K54)</f>
        <v>0</v>
      </c>
    </row>
    <row r="37" spans="1:3" ht="15.6" x14ac:dyDescent="0.3">
      <c r="A37" s="8" t="s">
        <v>126</v>
      </c>
      <c r="B37" s="35" t="str">
        <f>IF(COUNT('Atomic Test Results'!J55)&gt;0,AVERAGE('Atomic Test Results'!J55),"Not Present")</f>
        <v>Not Present</v>
      </c>
      <c r="C37" s="10">
        <f>SUM('Atomic Test Results'!K55)</f>
        <v>0</v>
      </c>
    </row>
    <row r="38" spans="1:3" ht="15.6" x14ac:dyDescent="0.3">
      <c r="A38" s="8" t="s">
        <v>129</v>
      </c>
      <c r="B38" s="35" t="str">
        <f>IF(COUNT('Atomic Test Results'!J56)&gt;0,AVERAGE('Atomic Test Results'!J56),"Not Present")</f>
        <v>Not Present</v>
      </c>
      <c r="C38" s="10">
        <f>SUM('Atomic Test Results'!K56)</f>
        <v>0</v>
      </c>
    </row>
    <row r="39" spans="1:3" ht="15.6" x14ac:dyDescent="0.3">
      <c r="A39" s="8" t="s">
        <v>131</v>
      </c>
      <c r="B39" s="35" t="str">
        <f>IF(COUNT('Atomic Test Results'!J57)&gt;0,AVERAGE('Atomic Test Results'!J57),"Not Present")</f>
        <v>Not Present</v>
      </c>
      <c r="C39" s="10">
        <f>SUM('Atomic Test Results'!K57)</f>
        <v>0</v>
      </c>
    </row>
    <row r="40" spans="1:3" ht="15.6" x14ac:dyDescent="0.3">
      <c r="A40" s="8" t="s">
        <v>133</v>
      </c>
      <c r="B40" s="35" t="str">
        <f>IF(COUNT('Atomic Test Results'!J58:J59)&gt;0,AVERAGE('Atomic Test Results'!J58:J59),"Not Present")</f>
        <v>Not Present</v>
      </c>
      <c r="C40" s="10">
        <f>SUM('Atomic Test Results'!K58:K59)</f>
        <v>0</v>
      </c>
    </row>
    <row r="41" spans="1:3" ht="15.6" x14ac:dyDescent="0.3">
      <c r="A41" s="8" t="s">
        <v>137</v>
      </c>
      <c r="B41" s="35" t="str">
        <f>IF(COUNT('Atomic Test Results'!J60:J61)&gt;0,AVERAGE('Atomic Test Results'!J60:J61),"Not Present")</f>
        <v>Not Present</v>
      </c>
      <c r="C41" s="10">
        <f>SUM('Atomic Test Results'!K60:K61)</f>
        <v>0</v>
      </c>
    </row>
    <row r="42" spans="1:3" ht="15.6" x14ac:dyDescent="0.3">
      <c r="A42" s="8" t="s">
        <v>141</v>
      </c>
      <c r="B42" s="35" t="str">
        <f>IF(COUNT('Atomic Test Results'!J62:J63)&gt;0,AVERAGE('Atomic Test Results'!J62:J63),"Not Present")</f>
        <v>Not Present</v>
      </c>
      <c r="C42" s="10">
        <f>SUM('Atomic Test Results'!K62:K63)</f>
        <v>0</v>
      </c>
    </row>
    <row r="43" spans="1:3" ht="15.6" x14ac:dyDescent="0.3">
      <c r="A43" s="8" t="s">
        <v>144</v>
      </c>
      <c r="B43" s="35" t="str">
        <f>IF(COUNT('Atomic Test Results'!J64)&gt;0,AVERAGE('Atomic Test Results'!J64),"Not Present")</f>
        <v>Not Present</v>
      </c>
      <c r="C43" s="10">
        <f>SUM('Atomic Test Results'!K64)</f>
        <v>0</v>
      </c>
    </row>
    <row r="44" spans="1:3" ht="15.6" x14ac:dyDescent="0.3">
      <c r="A44" s="8" t="s">
        <v>147</v>
      </c>
      <c r="B44" s="35" t="str">
        <f>IF(COUNT('Atomic Test Results'!J65)&gt;0,AVERAGE('Atomic Test Results'!J65),"Not Present")</f>
        <v>Not Present</v>
      </c>
      <c r="C44" s="10">
        <f>SUM('Atomic Test Results'!K65)</f>
        <v>0</v>
      </c>
    </row>
    <row r="45" spans="1:3" ht="15.6" x14ac:dyDescent="0.3">
      <c r="A45" s="8" t="s">
        <v>149</v>
      </c>
      <c r="B45" s="35" t="str">
        <f>IF(COUNT('Atomic Test Results'!J66)&gt;0,AVERAGE('Atomic Test Results'!J66),"Not Present")</f>
        <v>Not Present</v>
      </c>
      <c r="C45" s="10">
        <f>SUM('Atomic Test Results'!K66)</f>
        <v>0</v>
      </c>
    </row>
    <row r="46" spans="1:3" ht="15.6" x14ac:dyDescent="0.3">
      <c r="A46" s="8" t="s">
        <v>151</v>
      </c>
      <c r="B46" s="35" t="str">
        <f>IF(COUNT('Atomic Test Results'!J67)&gt;0,AVERAGE('Atomic Test Results'!J67),"Not Present")</f>
        <v>Not Present</v>
      </c>
      <c r="C46" s="10">
        <f>SUM('Atomic Test Results'!K67)</f>
        <v>0</v>
      </c>
    </row>
    <row r="47" spans="1:3" ht="15.6" x14ac:dyDescent="0.3">
      <c r="A47" s="8" t="s">
        <v>153</v>
      </c>
      <c r="B47" s="35" t="str">
        <f>IF(COUNT('Atomic Test Results'!J68)&gt;0,AVERAGE('Atomic Test Results'!J68),"Not Present")</f>
        <v>Not Present</v>
      </c>
      <c r="C47" s="10">
        <f>SUM('Atomic Test Results'!K68)</f>
        <v>0</v>
      </c>
    </row>
    <row r="48" spans="1:3" ht="15.6" x14ac:dyDescent="0.3">
      <c r="A48" s="8" t="s">
        <v>156</v>
      </c>
      <c r="B48" s="35" t="str">
        <f>IF(COUNT('Atomic Test Results'!J69)&gt;0,AVERAGE('Atomic Test Results'!J69),"Not Present")</f>
        <v>Not Present</v>
      </c>
      <c r="C48" s="10">
        <f>SUM('Atomic Test Results'!K69)</f>
        <v>0</v>
      </c>
    </row>
    <row r="49" spans="1:3" ht="15.6" x14ac:dyDescent="0.3">
      <c r="A49" s="8" t="s">
        <v>158</v>
      </c>
      <c r="B49" s="35" t="str">
        <f>IF(COUNT('Atomic Test Results'!J70:J71)&gt;0,AVERAGE('Atomic Test Results'!J70:J71),"Not Present")</f>
        <v>Not Present</v>
      </c>
      <c r="C49" s="10">
        <f>SUM('Atomic Test Results'!K70:K71)</f>
        <v>0</v>
      </c>
    </row>
    <row r="50" spans="1:3" ht="15.6" x14ac:dyDescent="0.3">
      <c r="A50" s="8" t="s">
        <v>161</v>
      </c>
      <c r="B50" s="35" t="str">
        <f>IF(COUNT('Atomic Test Results'!J72)&gt;0,AVERAGE('Atomic Test Results'!J72),"Not Present")</f>
        <v>Not Present</v>
      </c>
      <c r="C50" s="10">
        <f>SUM('Atomic Test Results'!K72)</f>
        <v>0</v>
      </c>
    </row>
    <row r="51" spans="1:3" ht="15.6" x14ac:dyDescent="0.3">
      <c r="A51" s="8" t="s">
        <v>163</v>
      </c>
      <c r="B51" s="35" t="str">
        <f>IF(COUNT('Atomic Test Results'!J73:J74)&gt;0,AVERAGE('Atomic Test Results'!J73:J74),"Not Present")</f>
        <v>Not Present</v>
      </c>
      <c r="C51" s="10">
        <f>SUM('Atomic Test Results'!K73:K74)</f>
        <v>0</v>
      </c>
    </row>
    <row r="52" spans="1:3" ht="15.6" x14ac:dyDescent="0.3">
      <c r="A52" s="8" t="s">
        <v>167</v>
      </c>
      <c r="B52" s="35" t="str">
        <f>IF(COUNT('Atomic Test Results'!J75)&gt;0,AVERAGE('Atomic Test Results'!J75),"Not Present")</f>
        <v>Not Present</v>
      </c>
      <c r="C52" s="10">
        <f>SUM('Atomic Test Results'!K75)</f>
        <v>0</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A7" sqref="A7"/>
    </sheetView>
  </sheetViews>
  <sheetFormatPr defaultRowHeight="29.4" customHeight="1" x14ac:dyDescent="0.3"/>
  <cols>
    <col min="1" max="1" width="61.33203125" bestFit="1" customWidth="1"/>
    <col min="2" max="2" width="16.109375" bestFit="1" customWidth="1"/>
    <col min="3" max="4" width="16.6640625" bestFit="1" customWidth="1"/>
    <col min="5" max="5" width="15.109375" bestFit="1" customWidth="1"/>
  </cols>
  <sheetData>
    <row r="1" spans="1:5" ht="15.6" x14ac:dyDescent="0.3">
      <c r="A1" s="21" t="s">
        <v>228</v>
      </c>
      <c r="B1" s="21" t="s">
        <v>259</v>
      </c>
      <c r="C1" s="21" t="s">
        <v>179</v>
      </c>
      <c r="D1" s="21" t="s">
        <v>180</v>
      </c>
      <c r="E1" s="21" t="s">
        <v>176</v>
      </c>
    </row>
    <row r="2" spans="1:5" ht="29.4" customHeight="1" x14ac:dyDescent="0.3">
      <c r="A2" s="73" t="s">
        <v>229</v>
      </c>
      <c r="B2" s="35"/>
      <c r="C2" s="35"/>
      <c r="D2" s="35"/>
      <c r="E2" s="35" t="e">
        <f>AVERAGE(B2:D2)</f>
        <v>#DIV/0!</v>
      </c>
    </row>
    <row r="3" spans="1:5" ht="14.4" x14ac:dyDescent="0.3">
      <c r="A3" s="74" t="s">
        <v>230</v>
      </c>
      <c r="B3" s="35"/>
      <c r="C3" s="35"/>
      <c r="D3" s="35"/>
      <c r="E3" s="35" t="e">
        <f t="shared" ref="E3:E31" si="0">AVERAGE(B3:D3)</f>
        <v>#DIV/0!</v>
      </c>
    </row>
    <row r="4" spans="1:5" ht="14.4" x14ac:dyDescent="0.3">
      <c r="A4" s="75" t="s">
        <v>231</v>
      </c>
      <c r="B4" s="35"/>
      <c r="C4" s="35"/>
      <c r="D4" s="35"/>
      <c r="E4" s="35" t="e">
        <f t="shared" si="0"/>
        <v>#DIV/0!</v>
      </c>
    </row>
    <row r="5" spans="1:5" ht="14.4" x14ac:dyDescent="0.3">
      <c r="A5" s="75" t="s">
        <v>232</v>
      </c>
      <c r="B5" s="35"/>
      <c r="C5" s="35"/>
      <c r="D5" s="35"/>
      <c r="E5" s="35" t="e">
        <f t="shared" si="0"/>
        <v>#DIV/0!</v>
      </c>
    </row>
    <row r="6" spans="1:5" ht="14.4" x14ac:dyDescent="0.3">
      <c r="A6" s="75" t="s">
        <v>233</v>
      </c>
      <c r="B6" s="35"/>
      <c r="C6" s="35"/>
      <c r="D6" s="35"/>
      <c r="E6" s="35" t="e">
        <f t="shared" si="0"/>
        <v>#DIV/0!</v>
      </c>
    </row>
    <row r="7" spans="1:5" ht="14.4" x14ac:dyDescent="0.3">
      <c r="A7" s="75" t="s">
        <v>234</v>
      </c>
      <c r="B7" s="35"/>
      <c r="C7" s="35"/>
      <c r="D7" s="35"/>
      <c r="E7" s="35" t="e">
        <f t="shared" si="0"/>
        <v>#DIV/0!</v>
      </c>
    </row>
    <row r="8" spans="1:5" ht="14.4" x14ac:dyDescent="0.3">
      <c r="A8" s="75" t="s">
        <v>235</v>
      </c>
      <c r="B8" s="35"/>
      <c r="C8" s="35"/>
      <c r="D8" s="35"/>
      <c r="E8" s="35" t="e">
        <f t="shared" si="0"/>
        <v>#DIV/0!</v>
      </c>
    </row>
    <row r="9" spans="1:5" ht="14.4" x14ac:dyDescent="0.3">
      <c r="A9" s="75" t="s">
        <v>236</v>
      </c>
      <c r="B9" s="35"/>
      <c r="C9" s="35"/>
      <c r="D9" s="35"/>
      <c r="E9" s="35" t="e">
        <f t="shared" si="0"/>
        <v>#DIV/0!</v>
      </c>
    </row>
    <row r="10" spans="1:5" ht="14.4" x14ac:dyDescent="0.3">
      <c r="A10" s="75" t="s">
        <v>237</v>
      </c>
      <c r="B10" s="35"/>
      <c r="C10" s="35"/>
      <c r="D10" s="35"/>
      <c r="E10" s="35" t="e">
        <f t="shared" si="0"/>
        <v>#DIV/0!</v>
      </c>
    </row>
    <row r="11" spans="1:5" ht="14.4" x14ac:dyDescent="0.3">
      <c r="A11" s="75" t="s">
        <v>238</v>
      </c>
      <c r="B11" s="35"/>
      <c r="C11" s="35"/>
      <c r="D11" s="35"/>
      <c r="E11" s="35" t="e">
        <f t="shared" si="0"/>
        <v>#DIV/0!</v>
      </c>
    </row>
    <row r="12" spans="1:5" ht="14.4" x14ac:dyDescent="0.3">
      <c r="A12" s="75" t="s">
        <v>239</v>
      </c>
      <c r="B12" s="35"/>
      <c r="C12" s="35"/>
      <c r="D12" s="35"/>
      <c r="E12" s="35" t="e">
        <f t="shared" si="0"/>
        <v>#DIV/0!</v>
      </c>
    </row>
    <row r="13" spans="1:5" ht="14.4" x14ac:dyDescent="0.3">
      <c r="A13" s="75" t="s">
        <v>240</v>
      </c>
      <c r="B13" s="35"/>
      <c r="C13" s="35"/>
      <c r="D13" s="35"/>
      <c r="E13" s="35" t="e">
        <f t="shared" si="0"/>
        <v>#DIV/0!</v>
      </c>
    </row>
    <row r="14" spans="1:5" ht="14.4" x14ac:dyDescent="0.3">
      <c r="A14" s="75" t="s">
        <v>241</v>
      </c>
      <c r="B14" s="35"/>
      <c r="C14" s="35"/>
      <c r="D14" s="35"/>
      <c r="E14" s="35" t="e">
        <f t="shared" si="0"/>
        <v>#DIV/0!</v>
      </c>
    </row>
    <row r="15" spans="1:5" ht="14.4" x14ac:dyDescent="0.3">
      <c r="A15" s="75" t="s">
        <v>242</v>
      </c>
      <c r="B15" s="35"/>
      <c r="C15" s="35"/>
      <c r="D15" s="35"/>
      <c r="E15" s="35" t="e">
        <f t="shared" si="0"/>
        <v>#DIV/0!</v>
      </c>
    </row>
    <row r="16" spans="1:5" ht="14.4" x14ac:dyDescent="0.3">
      <c r="A16" s="75" t="s">
        <v>243</v>
      </c>
      <c r="B16" s="35"/>
      <c r="C16" s="35"/>
      <c r="D16" s="35"/>
      <c r="E16" s="35" t="e">
        <f t="shared" si="0"/>
        <v>#DIV/0!</v>
      </c>
    </row>
    <row r="17" spans="1:5" ht="14.4" x14ac:dyDescent="0.3">
      <c r="A17" s="75" t="s">
        <v>244</v>
      </c>
      <c r="B17" s="35"/>
      <c r="C17" s="35"/>
      <c r="D17" s="35"/>
      <c r="E17" s="35" t="e">
        <f t="shared" si="0"/>
        <v>#DIV/0!</v>
      </c>
    </row>
    <row r="18" spans="1:5" ht="14.4" x14ac:dyDescent="0.3">
      <c r="A18" s="75" t="s">
        <v>245</v>
      </c>
      <c r="B18" s="35"/>
      <c r="C18" s="35"/>
      <c r="D18" s="35"/>
      <c r="E18" s="35" t="e">
        <f t="shared" si="0"/>
        <v>#DIV/0!</v>
      </c>
    </row>
    <row r="19" spans="1:5" ht="14.4" x14ac:dyDescent="0.3">
      <c r="A19" s="75" t="s">
        <v>246</v>
      </c>
      <c r="B19" s="35"/>
      <c r="C19" s="35"/>
      <c r="D19" s="35"/>
      <c r="E19" s="35" t="e">
        <f t="shared" si="0"/>
        <v>#DIV/0!</v>
      </c>
    </row>
    <row r="20" spans="1:5" ht="14.4" x14ac:dyDescent="0.3">
      <c r="A20" s="75" t="s">
        <v>247</v>
      </c>
      <c r="B20" s="35"/>
      <c r="C20" s="35"/>
      <c r="D20" s="35"/>
      <c r="E20" s="35" t="e">
        <f t="shared" si="0"/>
        <v>#DIV/0!</v>
      </c>
    </row>
    <row r="21" spans="1:5" ht="14.4" x14ac:dyDescent="0.3">
      <c r="A21" s="75" t="s">
        <v>248</v>
      </c>
      <c r="B21" s="35"/>
      <c r="C21" s="35"/>
      <c r="D21" s="35"/>
      <c r="E21" s="35" t="e">
        <f t="shared" si="0"/>
        <v>#DIV/0!</v>
      </c>
    </row>
    <row r="22" spans="1:5" ht="14.4" x14ac:dyDescent="0.3">
      <c r="A22" s="75" t="s">
        <v>249</v>
      </c>
      <c r="B22" s="35"/>
      <c r="C22" s="35"/>
      <c r="D22" s="35"/>
      <c r="E22" s="35" t="e">
        <f t="shared" si="0"/>
        <v>#DIV/0!</v>
      </c>
    </row>
    <row r="23" spans="1:5" ht="14.4" x14ac:dyDescent="0.3">
      <c r="A23" s="75" t="s">
        <v>250</v>
      </c>
      <c r="B23" s="35"/>
      <c r="C23" s="35"/>
      <c r="D23" s="35"/>
      <c r="E23" s="35" t="e">
        <f t="shared" si="0"/>
        <v>#DIV/0!</v>
      </c>
    </row>
    <row r="24" spans="1:5" ht="14.4" x14ac:dyDescent="0.3">
      <c r="A24" s="75" t="s">
        <v>251</v>
      </c>
      <c r="B24" s="35"/>
      <c r="C24" s="35"/>
      <c r="D24" s="35"/>
      <c r="E24" s="35" t="e">
        <f t="shared" si="0"/>
        <v>#DIV/0!</v>
      </c>
    </row>
    <row r="25" spans="1:5" ht="14.4" x14ac:dyDescent="0.3">
      <c r="A25" s="75" t="s">
        <v>252</v>
      </c>
      <c r="B25" s="35"/>
      <c r="C25" s="35"/>
      <c r="D25" s="35"/>
      <c r="E25" s="35" t="e">
        <f t="shared" si="0"/>
        <v>#DIV/0!</v>
      </c>
    </row>
    <row r="26" spans="1:5" ht="14.4" x14ac:dyDescent="0.3">
      <c r="A26" s="75" t="s">
        <v>253</v>
      </c>
      <c r="B26" s="35"/>
      <c r="C26" s="35"/>
      <c r="D26" s="35"/>
      <c r="E26" s="35" t="e">
        <f t="shared" si="0"/>
        <v>#DIV/0!</v>
      </c>
    </row>
    <row r="27" spans="1:5" ht="14.4" x14ac:dyDescent="0.3">
      <c r="A27" s="75" t="s">
        <v>254</v>
      </c>
      <c r="B27" s="35"/>
      <c r="C27" s="35"/>
      <c r="D27" s="35"/>
      <c r="E27" s="35" t="e">
        <f t="shared" si="0"/>
        <v>#DIV/0!</v>
      </c>
    </row>
    <row r="28" spans="1:5" ht="14.4" x14ac:dyDescent="0.3">
      <c r="A28" s="75" t="s">
        <v>255</v>
      </c>
      <c r="B28" s="35"/>
      <c r="C28" s="35"/>
      <c r="D28" s="35"/>
      <c r="E28" s="35" t="e">
        <f t="shared" si="0"/>
        <v>#DIV/0!</v>
      </c>
    </row>
    <row r="29" spans="1:5" ht="14.4" x14ac:dyDescent="0.3">
      <c r="A29" s="75" t="s">
        <v>256</v>
      </c>
      <c r="B29" s="35"/>
      <c r="C29" s="35"/>
      <c r="D29" s="35"/>
      <c r="E29" s="35" t="e">
        <f t="shared" si="0"/>
        <v>#DIV/0!</v>
      </c>
    </row>
    <row r="30" spans="1:5" ht="14.4" x14ac:dyDescent="0.3">
      <c r="A30" s="75" t="s">
        <v>257</v>
      </c>
      <c r="B30" s="35"/>
      <c r="C30" s="35"/>
      <c r="D30" s="35"/>
      <c r="E30" s="35" t="e">
        <f t="shared" si="0"/>
        <v>#DIV/0!</v>
      </c>
    </row>
    <row r="31" spans="1:5" ht="14.4" x14ac:dyDescent="0.3">
      <c r="A31" s="75" t="s">
        <v>258</v>
      </c>
      <c r="B31" s="35"/>
      <c r="C31" s="35"/>
      <c r="D31" s="35"/>
      <c r="E31" s="35" t="e">
        <f t="shared" si="0"/>
        <v>#DIV/0!</v>
      </c>
    </row>
    <row r="32" spans="1:5" ht="20.399999999999999" customHeight="1" x14ac:dyDescent="0.3">
      <c r="A32" s="92" t="s">
        <v>277</v>
      </c>
      <c r="B32" s="92"/>
      <c r="C32" s="92"/>
      <c r="D32" s="92"/>
      <c r="E32" s="82" t="e">
        <f>AVERAGE(E2:E31)</f>
        <v>#DIV/0!</v>
      </c>
    </row>
  </sheetData>
  <mergeCells count="1">
    <mergeCell ref="A32:D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2"/>
  <sheetViews>
    <sheetView tabSelected="1" topLeftCell="B1" workbookViewId="0">
      <selection activeCell="F2" sqref="F2"/>
    </sheetView>
  </sheetViews>
  <sheetFormatPr defaultRowHeight="14.4" x14ac:dyDescent="0.3"/>
  <cols>
    <col min="1" max="1" width="66.21875" bestFit="1" customWidth="1"/>
    <col min="2" max="3" width="15.88671875" customWidth="1"/>
    <col min="4" max="4" width="19.109375" customWidth="1"/>
    <col min="5" max="5" width="10.6640625" customWidth="1"/>
    <col min="6" max="6" width="53.109375" customWidth="1"/>
    <col min="7" max="7" width="31.88671875" customWidth="1"/>
  </cols>
  <sheetData>
    <row r="1" spans="1:7" ht="18" x14ac:dyDescent="0.35">
      <c r="A1" s="3" t="s">
        <v>14</v>
      </c>
      <c r="B1" s="2" t="s">
        <v>182</v>
      </c>
      <c r="C1" s="2" t="s">
        <v>35</v>
      </c>
      <c r="D1" s="2" t="s">
        <v>189</v>
      </c>
      <c r="E1" s="93" t="s">
        <v>280</v>
      </c>
      <c r="F1" s="36" t="s">
        <v>190</v>
      </c>
      <c r="G1" s="37" t="s">
        <v>183</v>
      </c>
    </row>
    <row r="2" spans="1:7" ht="15.6" x14ac:dyDescent="0.3">
      <c r="A2" s="31" t="s">
        <v>191</v>
      </c>
      <c r="B2" s="35" t="str">
        <f>IF(COUNT('Atomic Test Results'!J2:J4)&gt;0,AVERAGE('Atomic Test Results'!J2:J4),"Not Present")</f>
        <v>Not Present</v>
      </c>
      <c r="C2" s="50" t="e">
        <f>IF((B2=100%),3,(IF(AND(B2&gt;=75%,B2&lt;=99%),2,(IF(AND(B2&gt;=50%,B2&lt;=74%),1,(IF(B2,0,"Not Present")))))))</f>
        <v>#VALUE!</v>
      </c>
      <c r="D2" s="10">
        <f>SUM('Atomic Test Results'!K2:K4)</f>
        <v>0</v>
      </c>
      <c r="F2" s="38" t="s">
        <v>24</v>
      </c>
      <c r="G2" s="39" t="str">
        <f>IF(ISNUMBER(C29),AVERAGE(C29),"Not Present")</f>
        <v>Not Present</v>
      </c>
    </row>
    <row r="3" spans="1:7" ht="15.6" x14ac:dyDescent="0.3">
      <c r="A3" s="31" t="s">
        <v>192</v>
      </c>
      <c r="B3" s="35" t="str">
        <f>IF(COUNT('Atomic Test Results'!J5:J6)&gt;0,AVERAGE('Atomic Test Results'!J5:J6),"Not Present")</f>
        <v>Not Present</v>
      </c>
      <c r="C3" s="50" t="e">
        <f t="shared" ref="C3:C52" si="0">IF((B3=100%),3,(IF(AND(B3&gt;=75%,B3&lt;=99%),2,(IF(AND(B3&gt;=50%,B3&lt;=74%),1,(IF(B3,0,"Not Present")))))))</f>
        <v>#VALUE!</v>
      </c>
      <c r="D3" s="10">
        <f>SUM('Atomic Test Results'!K5:K6)</f>
        <v>0</v>
      </c>
      <c r="F3" s="38" t="s">
        <v>15</v>
      </c>
      <c r="G3" s="39" t="e">
        <f>AVERAGE(C2,C5,C7,C9:C12,C15,C16,C24,C25,C26,C27,C30,C31,C32,C33,C34,C35,C38,C39,C41,C42,C43,C44,C45,C46,C47,C49,C50,C51,C52)</f>
        <v>#VALUE!</v>
      </c>
    </row>
    <row r="4" spans="1:7" ht="15.6" x14ac:dyDescent="0.3">
      <c r="A4" s="23" t="s">
        <v>193</v>
      </c>
      <c r="B4" s="35" t="str">
        <f>IF(COUNT('Atomic Test Results'!J7:J8)&gt;0,AVERAGE('Atomic Test Results'!J7:J8),"Not Present")</f>
        <v>Not Present</v>
      </c>
      <c r="C4" s="50" t="e">
        <f t="shared" si="0"/>
        <v>#VALUE!</v>
      </c>
      <c r="D4" s="10">
        <f>SUM('Atomic Test Results'!K7:K8)</f>
        <v>0</v>
      </c>
      <c r="F4" s="38" t="s">
        <v>16</v>
      </c>
      <c r="G4" s="39" t="e">
        <f>AVERAGE(C2,C5,C7,C9:C13,C15,C17:C25,C27,C30,C31,C32,C33,C34,C35,C36,C38,C39,C41,C42,C43,C44,C45,C46,C47,C48,C49,C52)</f>
        <v>#VALUE!</v>
      </c>
    </row>
    <row r="5" spans="1:7" ht="15.6" x14ac:dyDescent="0.3">
      <c r="A5" s="23" t="s">
        <v>194</v>
      </c>
      <c r="B5" s="35" t="str">
        <f>IF(COUNT('Atomic Test Results'!J9:J10)&gt;0,AVERAGE('Atomic Test Results'!J9:J10),"Not Present")</f>
        <v>Not Present</v>
      </c>
      <c r="C5" s="50" t="e">
        <f t="shared" si="0"/>
        <v>#VALUE!</v>
      </c>
      <c r="D5" s="10">
        <f>SUM('Atomic Test Results'!K9:K10)</f>
        <v>0</v>
      </c>
      <c r="F5" s="38" t="s">
        <v>184</v>
      </c>
      <c r="G5" s="39" t="e">
        <f>AVERAGE(C15,C17,C47,C50)</f>
        <v>#VALUE!</v>
      </c>
    </row>
    <row r="6" spans="1:7" ht="15.6" x14ac:dyDescent="0.3">
      <c r="A6" s="32" t="s">
        <v>43</v>
      </c>
      <c r="B6" s="35" t="str">
        <f>IF(COUNT('Atomic Test Results'!J11:J12)&gt;0,AVERAGE('Atomic Test Results'!J11:J12),"Not Present")</f>
        <v>Not Present</v>
      </c>
      <c r="C6" s="50" t="e">
        <f t="shared" si="0"/>
        <v>#VALUE!</v>
      </c>
      <c r="D6" s="10">
        <f>SUM('Atomic Test Results'!K11:K12)</f>
        <v>0</v>
      </c>
      <c r="F6" s="38" t="s">
        <v>18</v>
      </c>
      <c r="G6" s="39" t="e">
        <f>AVERAGE(C3,C4,C6,C8,C12,C41,C42,C50)</f>
        <v>#VALUE!</v>
      </c>
    </row>
    <row r="7" spans="1:7" ht="15.6" x14ac:dyDescent="0.3">
      <c r="A7" s="13" t="s">
        <v>46</v>
      </c>
      <c r="B7" s="35" t="str">
        <f>IF(COUNT('Atomic Test Results'!J13)&gt;0,AVERAGE('Atomic Test Results'!J13),"Not Present")</f>
        <v>Not Present</v>
      </c>
      <c r="C7" s="50" t="e">
        <f t="shared" si="0"/>
        <v>#VALUE!</v>
      </c>
      <c r="D7" s="10">
        <f>SUM('Atomic Test Results'!K13)</f>
        <v>0</v>
      </c>
      <c r="F7" s="38" t="s">
        <v>19</v>
      </c>
      <c r="G7" s="39" t="e">
        <f>AVERAGE(C3,C4,C6,C8,C12,C16,C41,C42,C50)</f>
        <v>#VALUE!</v>
      </c>
    </row>
    <row r="8" spans="1:7" ht="15.6" x14ac:dyDescent="0.3">
      <c r="A8" s="32" t="s">
        <v>48</v>
      </c>
      <c r="B8" s="35" t="str">
        <f>IF(COUNT('Atomic Test Results'!J14)&gt;0,AVERAGE('Atomic Test Results'!J14),"Not Present")</f>
        <v>Not Present</v>
      </c>
      <c r="C8" s="50" t="e">
        <f t="shared" si="0"/>
        <v>#VALUE!</v>
      </c>
      <c r="D8" s="10">
        <f>SUM('Atomic Test Results'!K14)</f>
        <v>0</v>
      </c>
      <c r="F8" s="38" t="s">
        <v>20</v>
      </c>
      <c r="G8" s="39" t="s">
        <v>185</v>
      </c>
    </row>
    <row r="9" spans="1:7" ht="15.6" x14ac:dyDescent="0.3">
      <c r="A9" s="8" t="s">
        <v>50</v>
      </c>
      <c r="B9" s="35" t="str">
        <f>IF(COUNT('Atomic Test Results'!J15:J16)&gt;0,AVERAGE('Atomic Test Results'!J15:J16),"Not Present")</f>
        <v>Not Present</v>
      </c>
      <c r="C9" s="50" t="e">
        <f t="shared" si="0"/>
        <v>#VALUE!</v>
      </c>
      <c r="D9" s="10">
        <f>SUM('Atomic Test Results'!K15:K16)</f>
        <v>0</v>
      </c>
      <c r="F9" s="38" t="s">
        <v>21</v>
      </c>
      <c r="G9" s="39" t="e">
        <f>AVERAGE(C13,C14,C23:C26,C30,C31:C40,C43,C46,C49,C50,C51)</f>
        <v>#VALUE!</v>
      </c>
    </row>
    <row r="10" spans="1:7" ht="15.6" x14ac:dyDescent="0.3">
      <c r="A10" s="31" t="s">
        <v>53</v>
      </c>
      <c r="B10" s="35" t="str">
        <f>IF(COUNT('Atomic Test Results'!J17:J19)&gt;0,AVERAGE('Atomic Test Results'!J17:J19),"Not Present")</f>
        <v>Not Present</v>
      </c>
      <c r="C10" s="50" t="e">
        <f t="shared" si="0"/>
        <v>#VALUE!</v>
      </c>
      <c r="D10" s="10">
        <f>SUM('Atomic Test Results'!K17:K19)</f>
        <v>0</v>
      </c>
      <c r="F10" s="38" t="s">
        <v>186</v>
      </c>
      <c r="G10" s="39" t="e">
        <f>AVERAGE(C13,C14,C23,C26,C27,C32,C37:C39)</f>
        <v>#VALUE!</v>
      </c>
    </row>
    <row r="11" spans="1:7" ht="16.2" thickBot="1" x14ac:dyDescent="0.35">
      <c r="A11" s="8" t="s">
        <v>58</v>
      </c>
      <c r="B11" s="35" t="str">
        <f>IF(COUNT('Atomic Test Results'!J20)&gt;0,AVERAGE('Atomic Test Results'!J20),"Not Present")</f>
        <v>Not Present</v>
      </c>
      <c r="C11" s="50" t="e">
        <f t="shared" si="0"/>
        <v>#VALUE!</v>
      </c>
      <c r="D11" s="7">
        <f>SUM('Atomic Test Results'!K20)</f>
        <v>0</v>
      </c>
      <c r="F11" s="38" t="s">
        <v>187</v>
      </c>
      <c r="G11" s="39" t="e">
        <f>AVERAGE(C2:C12,C14:C15,C19,C22,C23,C24,C26:C28,C30:C39,C41:C52)</f>
        <v>#VALUE!</v>
      </c>
    </row>
    <row r="12" spans="1:7" ht="16.2" thickBot="1" x14ac:dyDescent="0.35">
      <c r="A12" s="31" t="s">
        <v>61</v>
      </c>
      <c r="B12" s="35" t="str">
        <f>IF(COUNT('Atomic Test Results'!J21)&gt;0,AVERAGE('Atomic Test Results'!J21),"Not Present")</f>
        <v>Not Present</v>
      </c>
      <c r="C12" s="50" t="e">
        <f t="shared" si="0"/>
        <v>#VALUE!</v>
      </c>
      <c r="D12" s="10">
        <f>SUM('Atomic Test Results'!K21)</f>
        <v>0</v>
      </c>
      <c r="F12" s="40" t="s">
        <v>188</v>
      </c>
      <c r="G12" s="41" t="e">
        <f>AVERAGE(C2:C52)</f>
        <v>#VALUE!</v>
      </c>
    </row>
    <row r="13" spans="1:7" ht="16.2" thickBot="1" x14ac:dyDescent="0.35">
      <c r="A13" s="8" t="s">
        <v>63</v>
      </c>
      <c r="B13" s="35" t="str">
        <f>IF(COUNT('Atomic Test Results'!J23)&gt;0,AVERAGE('Atomic Test Results'!J23),"Not Present")</f>
        <v>Not Present</v>
      </c>
      <c r="C13" s="50" t="e">
        <f t="shared" si="0"/>
        <v>#VALUE!</v>
      </c>
      <c r="D13" s="10">
        <f>SUM('Atomic Test Results'!K23)</f>
        <v>0</v>
      </c>
      <c r="F13" s="42" t="s">
        <v>175</v>
      </c>
      <c r="G13" s="43">
        <f>SUM(D2:D52)</f>
        <v>0</v>
      </c>
    </row>
    <row r="14" spans="1:7" ht="15.6" x14ac:dyDescent="0.3">
      <c r="A14" s="31" t="s">
        <v>65</v>
      </c>
      <c r="B14" s="35" t="str">
        <f>IF(COUNT('Atomic Test Results'!J24:J25)&gt;0,AVERAGE('Atomic Test Results'!J24:J25),"Not Present")</f>
        <v>Not Present</v>
      </c>
      <c r="C14" s="50" t="e">
        <f t="shared" si="0"/>
        <v>#VALUE!</v>
      </c>
      <c r="D14" s="10">
        <f>SUM('Atomic Test Results'!K24:K25)</f>
        <v>0</v>
      </c>
    </row>
    <row r="15" spans="1:7" ht="15.6" x14ac:dyDescent="0.3">
      <c r="A15" s="8" t="s">
        <v>68</v>
      </c>
      <c r="B15" s="35" t="str">
        <f>IF(COUNT('Atomic Test Results'!J26)&gt;0,AVERAGE('Atomic Test Results'!J26),"Not Present")</f>
        <v>Not Present</v>
      </c>
      <c r="C15" s="50" t="e">
        <f t="shared" si="0"/>
        <v>#VALUE!</v>
      </c>
      <c r="D15" s="10">
        <f>SUM('Atomic Test Results'!K26)</f>
        <v>0</v>
      </c>
    </row>
    <row r="16" spans="1:7" ht="15.6" x14ac:dyDescent="0.3">
      <c r="A16" s="31" t="s">
        <v>85</v>
      </c>
      <c r="B16" s="35" t="str">
        <f>IF(COUNT('Atomic Test Results'!J27)&gt;0,AVERAGE('Atomic Test Results'!J27),"Not Present")</f>
        <v>Not Present</v>
      </c>
      <c r="C16" s="50" t="e">
        <f t="shared" si="0"/>
        <v>#VALUE!</v>
      </c>
      <c r="D16" s="10">
        <f>SUM('Atomic Test Results'!K27)</f>
        <v>0</v>
      </c>
    </row>
    <row r="17" spans="1:4" ht="15.6" x14ac:dyDescent="0.3">
      <c r="A17" s="8" t="s">
        <v>87</v>
      </c>
      <c r="B17" s="35" t="str">
        <f>IF(COUNT('Atomic Test Results'!J28)&gt;0,AVERAGE('Atomic Test Results'!J28),"Not Present")</f>
        <v>Not Present</v>
      </c>
      <c r="C17" s="50" t="e">
        <f t="shared" si="0"/>
        <v>#VALUE!</v>
      </c>
      <c r="D17" s="10">
        <f>SUM('Atomic Test Results'!K28)</f>
        <v>0</v>
      </c>
    </row>
    <row r="18" spans="1:4" ht="15.6" x14ac:dyDescent="0.3">
      <c r="A18" s="31" t="s">
        <v>89</v>
      </c>
      <c r="B18" s="35" t="str">
        <f>IF(COUNT('Atomic Test Results'!J29:J30)&gt;0,AVERAGE('Atomic Test Results'!J29:J30),"Not Present")</f>
        <v>Not Present</v>
      </c>
      <c r="C18" s="50" t="e">
        <f t="shared" si="0"/>
        <v>#VALUE!</v>
      </c>
      <c r="D18" s="10">
        <f>SUM('Atomic Test Results'!K29:K30)</f>
        <v>0</v>
      </c>
    </row>
    <row r="19" spans="1:4" ht="15.6" x14ac:dyDescent="0.3">
      <c r="A19" s="8" t="s">
        <v>91</v>
      </c>
      <c r="B19" s="35" t="str">
        <f>IF(COUNT('Atomic Test Results'!J31)&gt;0,AVERAGE('Atomic Test Results'!J31),"Not Present")</f>
        <v>Not Present</v>
      </c>
      <c r="C19" s="50" t="e">
        <f t="shared" si="0"/>
        <v>#VALUE!</v>
      </c>
      <c r="D19" s="10">
        <f>SUM('Atomic Test Results'!K31)</f>
        <v>0</v>
      </c>
    </row>
    <row r="20" spans="1:4" ht="15.6" x14ac:dyDescent="0.3">
      <c r="A20" s="31" t="s">
        <v>71</v>
      </c>
      <c r="B20" s="35" t="str">
        <f>IF(COUNT('Atomic Test Results'!J30)&gt;0,AVERAGE('Atomic Test Results'!J30),"Not Present")</f>
        <v>Not Present</v>
      </c>
      <c r="C20" s="50" t="e">
        <f t="shared" si="0"/>
        <v>#VALUE!</v>
      </c>
      <c r="D20" s="10">
        <f>SUM('Atomic Test Results'!K30)</f>
        <v>0</v>
      </c>
    </row>
    <row r="21" spans="1:4" ht="15.6" x14ac:dyDescent="0.3">
      <c r="A21" s="8" t="s">
        <v>73</v>
      </c>
      <c r="B21" s="35" t="str">
        <f>IF(COUNT('Atomic Test Results'!J32:J33)&gt;0,AVERAGE('Atomic Test Results'!J32:J33),"Not Present")</f>
        <v>Not Present</v>
      </c>
      <c r="C21" s="50" t="e">
        <f t="shared" si="0"/>
        <v>#VALUE!</v>
      </c>
      <c r="D21" s="10">
        <f>SUM('Atomic Test Results'!K32:K33)</f>
        <v>0</v>
      </c>
    </row>
    <row r="22" spans="1:4" ht="15.6" x14ac:dyDescent="0.3">
      <c r="A22" s="31" t="s">
        <v>76</v>
      </c>
      <c r="B22" s="35" t="str">
        <f>IF(COUNT('Atomic Test Results'!J34:J37)&gt;0,AVERAGE('Atomic Test Results'!J34:J37),"Not Present")</f>
        <v>Not Present</v>
      </c>
      <c r="C22" s="50" t="e">
        <f t="shared" si="0"/>
        <v>#VALUE!</v>
      </c>
      <c r="D22" s="10">
        <f>SUM('Atomic Test Results'!K34:K37)</f>
        <v>0</v>
      </c>
    </row>
    <row r="23" spans="1:4" ht="15.6" x14ac:dyDescent="0.3">
      <c r="A23" s="8" t="s">
        <v>81</v>
      </c>
      <c r="B23" s="35" t="str">
        <f>IF(COUNT('Atomic Test Results'!J38:J40)&gt;0,AVERAGE('Atomic Test Results'!J38:J40),"Not Present")</f>
        <v>Not Present</v>
      </c>
      <c r="C23" s="50" t="e">
        <f t="shared" si="0"/>
        <v>#VALUE!</v>
      </c>
      <c r="D23" s="10">
        <f>SUM('Atomic Test Results'!K38:K40)</f>
        <v>0</v>
      </c>
    </row>
    <row r="24" spans="1:4" ht="15.6" x14ac:dyDescent="0.3">
      <c r="A24" s="31" t="s">
        <v>94</v>
      </c>
      <c r="B24" s="35" t="str">
        <f>IF(COUNT('Atomic Test Results'!J41:J42)&gt;0,AVERAGE('Atomic Test Results'!J41:J42),"Not Present")</f>
        <v>Not Present</v>
      </c>
      <c r="C24" s="50" t="e">
        <f t="shared" si="0"/>
        <v>#VALUE!</v>
      </c>
      <c r="D24" s="10">
        <f>SUM('Atomic Test Results'!K41:K42)</f>
        <v>0</v>
      </c>
    </row>
    <row r="25" spans="1:4" ht="15.6" x14ac:dyDescent="0.3">
      <c r="A25" s="8" t="s">
        <v>98</v>
      </c>
      <c r="B25" s="35" t="str">
        <f>IF(COUNT('Atomic Test Results'!J43)&gt;0,AVERAGE('Atomic Test Results'!J43),"Not Present")</f>
        <v>Not Present</v>
      </c>
      <c r="C25" s="50" t="e">
        <f t="shared" si="0"/>
        <v>#VALUE!</v>
      </c>
      <c r="D25" s="10">
        <f>SUM('Atomic Test Results'!K43)</f>
        <v>0</v>
      </c>
    </row>
    <row r="26" spans="1:4" ht="15.6" x14ac:dyDescent="0.3">
      <c r="A26" s="31" t="s">
        <v>101</v>
      </c>
      <c r="B26" s="35" t="str">
        <f>IF(COUNT('Atomic Test Results'!J44)&gt;0,AVERAGE('Atomic Test Results'!J44),"Not Present")</f>
        <v>Not Present</v>
      </c>
      <c r="C26" s="50" t="e">
        <f t="shared" si="0"/>
        <v>#VALUE!</v>
      </c>
      <c r="D26" s="10">
        <f>SUM('Atomic Test Results'!K44)</f>
        <v>0</v>
      </c>
    </row>
    <row r="27" spans="1:4" ht="15.6" x14ac:dyDescent="0.3">
      <c r="A27" s="8" t="s">
        <v>103</v>
      </c>
      <c r="B27" s="35" t="str">
        <f>IF(COUNT('Atomic Test Results'!J45)&gt;0,AVERAGE('Atomic Test Results'!J45),"Not Present")</f>
        <v>Not Present</v>
      </c>
      <c r="C27" s="50" t="e">
        <f t="shared" si="0"/>
        <v>#VALUE!</v>
      </c>
      <c r="D27" s="10">
        <f>SUM('Atomic Test Results'!K45)</f>
        <v>0</v>
      </c>
    </row>
    <row r="28" spans="1:4" ht="15.6" x14ac:dyDescent="0.3">
      <c r="A28" s="31" t="s">
        <v>106</v>
      </c>
      <c r="B28" s="35" t="str">
        <f>IF(COUNT('Atomic Test Results'!J46)&gt;0,AVERAGE('Atomic Test Results'!J46),"Not Present")</f>
        <v>Not Present</v>
      </c>
      <c r="C28" s="50" t="e">
        <f t="shared" si="0"/>
        <v>#VALUE!</v>
      </c>
      <c r="D28" s="10">
        <f>SUM('Atomic Test Results'!K46)</f>
        <v>0</v>
      </c>
    </row>
    <row r="29" spans="1:4" ht="15.6" x14ac:dyDescent="0.3">
      <c r="A29" s="8" t="s">
        <v>108</v>
      </c>
      <c r="B29" s="35" t="str">
        <f>IF(COUNT('Atomic Test Results'!J47)&gt;0,AVERAGE('Atomic Test Results'!J47),"Not Present")</f>
        <v>Not Present</v>
      </c>
      <c r="C29" s="50" t="e">
        <f t="shared" si="0"/>
        <v>#VALUE!</v>
      </c>
      <c r="D29" s="10">
        <f>SUM('Atomic Test Results'!K47)</f>
        <v>0</v>
      </c>
    </row>
    <row r="30" spans="1:4" ht="15.6" x14ac:dyDescent="0.3">
      <c r="A30" s="31" t="s">
        <v>111</v>
      </c>
      <c r="B30" s="35" t="str">
        <f>IF(COUNT('Atomic Test Results'!J48)&gt;0,AVERAGE('Atomic Test Results'!J48),"Not Present")</f>
        <v>Not Present</v>
      </c>
      <c r="C30" s="50" t="e">
        <f t="shared" si="0"/>
        <v>#VALUE!</v>
      </c>
      <c r="D30" s="10">
        <f>SUM('Atomic Test Results'!K48)</f>
        <v>0</v>
      </c>
    </row>
    <row r="31" spans="1:4" ht="15.6" x14ac:dyDescent="0.3">
      <c r="A31" s="12" t="s">
        <v>114</v>
      </c>
      <c r="B31" s="35" t="str">
        <f>IF(COUNT('Atomic Test Results'!J49)&gt;0,AVERAGE('Atomic Test Results'!J49),"Not Present")</f>
        <v>Not Present</v>
      </c>
      <c r="C31" s="50" t="e">
        <f t="shared" si="0"/>
        <v>#VALUE!</v>
      </c>
      <c r="D31" s="10">
        <f>SUM('Atomic Test Results'!K49)</f>
        <v>0</v>
      </c>
    </row>
    <row r="32" spans="1:4" ht="15.6" x14ac:dyDescent="0.3">
      <c r="A32" s="8" t="s">
        <v>116</v>
      </c>
      <c r="B32" s="35" t="str">
        <f>IF(COUNT('Atomic Test Results'!J50)&gt;0,AVERAGE('Atomic Test Results'!J50),"Not Present")</f>
        <v>Not Present</v>
      </c>
      <c r="C32" s="50" t="e">
        <f t="shared" si="0"/>
        <v>#VALUE!</v>
      </c>
      <c r="D32" s="10">
        <f>SUM('Atomic Test Results'!K50)</f>
        <v>0</v>
      </c>
    </row>
    <row r="33" spans="1:4" ht="15.6" x14ac:dyDescent="0.3">
      <c r="A33" s="31" t="s">
        <v>118</v>
      </c>
      <c r="B33" s="35" t="str">
        <f>IF(COUNT('Atomic Test Results'!J51)&gt;0,AVERAGE('Atomic Test Results'!J51),"Not Present")</f>
        <v>Not Present</v>
      </c>
      <c r="C33" s="50" t="e">
        <f t="shared" si="0"/>
        <v>#VALUE!</v>
      </c>
      <c r="D33" s="10">
        <f>SUM('Atomic Test Results'!K51)</f>
        <v>0</v>
      </c>
    </row>
    <row r="34" spans="1:4" ht="15.6" x14ac:dyDescent="0.3">
      <c r="A34" s="8" t="s">
        <v>120</v>
      </c>
      <c r="B34" s="35" t="str">
        <f>IF(COUNT('Atomic Test Results'!J52)&gt;0,AVERAGE('Atomic Test Results'!J52),"Not Present")</f>
        <v>Not Present</v>
      </c>
      <c r="C34" s="50" t="e">
        <f t="shared" si="0"/>
        <v>#VALUE!</v>
      </c>
      <c r="D34" s="10">
        <f>SUM('Atomic Test Results'!K52)</f>
        <v>0</v>
      </c>
    </row>
    <row r="35" spans="1:4" ht="15.6" x14ac:dyDescent="0.3">
      <c r="A35" s="31" t="s">
        <v>121</v>
      </c>
      <c r="B35" s="35" t="str">
        <f>IF(COUNT('Atomic Test Results'!J53,'Atomic Test Results'!J17:J18)&gt;0,AVERAGE('Atomic Test Results'!J53,'Atomic Test Results'!J17:J18),"Not Present")</f>
        <v>Not Present</v>
      </c>
      <c r="C35" s="50" t="e">
        <f t="shared" si="0"/>
        <v>#VALUE!</v>
      </c>
      <c r="D35" s="10">
        <f>SUM('Atomic Test Results'!K53,'Atomic Test Results'!K17:K18)</f>
        <v>0</v>
      </c>
    </row>
    <row r="36" spans="1:4" ht="15.6" x14ac:dyDescent="0.3">
      <c r="A36" s="8" t="s">
        <v>124</v>
      </c>
      <c r="B36" s="35" t="str">
        <f>IF(COUNT('Atomic Test Results'!J54)&gt;0,AVERAGE('Atomic Test Results'!J54),"Not Present")</f>
        <v>Not Present</v>
      </c>
      <c r="C36" s="50" t="e">
        <f t="shared" si="0"/>
        <v>#VALUE!</v>
      </c>
      <c r="D36" s="10">
        <f>SUM('Atomic Test Results'!K54)</f>
        <v>0</v>
      </c>
    </row>
    <row r="37" spans="1:4" ht="15.6" x14ac:dyDescent="0.3">
      <c r="A37" s="31" t="s">
        <v>126</v>
      </c>
      <c r="B37" s="35" t="str">
        <f>IF(COUNT('Atomic Test Results'!J55)&gt;0,AVERAGE('Atomic Test Results'!J55),"Not Present")</f>
        <v>Not Present</v>
      </c>
      <c r="C37" s="50" t="e">
        <f t="shared" si="0"/>
        <v>#VALUE!</v>
      </c>
      <c r="D37" s="10">
        <f>SUM('Atomic Test Results'!K55)</f>
        <v>0</v>
      </c>
    </row>
    <row r="38" spans="1:4" ht="15.6" x14ac:dyDescent="0.3">
      <c r="A38" s="8" t="s">
        <v>129</v>
      </c>
      <c r="B38" s="35" t="str">
        <f>IF(COUNT('Atomic Test Results'!J56)&gt;0,AVERAGE('Atomic Test Results'!J56),"Not Present")</f>
        <v>Not Present</v>
      </c>
      <c r="C38" s="50" t="e">
        <f t="shared" si="0"/>
        <v>#VALUE!</v>
      </c>
      <c r="D38" s="10">
        <f>SUM('Atomic Test Results'!K56)</f>
        <v>0</v>
      </c>
    </row>
    <row r="39" spans="1:4" ht="15.6" x14ac:dyDescent="0.3">
      <c r="A39" s="31" t="s">
        <v>131</v>
      </c>
      <c r="B39" s="35" t="str">
        <f>IF(COUNT('Atomic Test Results'!J57)&gt;0,AVERAGE('Atomic Test Results'!J57),"Not Present")</f>
        <v>Not Present</v>
      </c>
      <c r="C39" s="50" t="e">
        <f t="shared" si="0"/>
        <v>#VALUE!</v>
      </c>
      <c r="D39" s="10">
        <f>SUM('Atomic Test Results'!K57)</f>
        <v>0</v>
      </c>
    </row>
    <row r="40" spans="1:4" ht="15.6" x14ac:dyDescent="0.3">
      <c r="A40" s="8" t="s">
        <v>133</v>
      </c>
      <c r="B40" s="35" t="str">
        <f>IF(COUNT('Atomic Test Results'!J58:J59)&gt;0,AVERAGE('Atomic Test Results'!J58:J59),"Not Present")</f>
        <v>Not Present</v>
      </c>
      <c r="C40" s="50" t="e">
        <f t="shared" si="0"/>
        <v>#VALUE!</v>
      </c>
      <c r="D40" s="10">
        <f>SUM('Atomic Test Results'!K58:K59)</f>
        <v>0</v>
      </c>
    </row>
    <row r="41" spans="1:4" ht="15.6" x14ac:dyDescent="0.3">
      <c r="A41" s="31" t="s">
        <v>137</v>
      </c>
      <c r="B41" s="35" t="str">
        <f>IF(COUNT('Atomic Test Results'!J60:J61)&gt;0,AVERAGE('Atomic Test Results'!J60:J61),"Not Present")</f>
        <v>Not Present</v>
      </c>
      <c r="C41" s="50" t="e">
        <f t="shared" si="0"/>
        <v>#VALUE!</v>
      </c>
      <c r="D41" s="10">
        <f>SUM('Atomic Test Results'!K60:K61)</f>
        <v>0</v>
      </c>
    </row>
    <row r="42" spans="1:4" ht="15.6" x14ac:dyDescent="0.3">
      <c r="A42" s="8" t="s">
        <v>141</v>
      </c>
      <c r="B42" s="35" t="str">
        <f>IF(COUNT('Atomic Test Results'!J62:J63)&gt;0,AVERAGE('Atomic Test Results'!J62:J63),"Not Present")</f>
        <v>Not Present</v>
      </c>
      <c r="C42" s="50" t="e">
        <f t="shared" si="0"/>
        <v>#VALUE!</v>
      </c>
      <c r="D42" s="10">
        <f>SUM('Atomic Test Results'!K62:K63)</f>
        <v>0</v>
      </c>
    </row>
    <row r="43" spans="1:4" ht="15.6" x14ac:dyDescent="0.3">
      <c r="A43" s="31" t="s">
        <v>144</v>
      </c>
      <c r="B43" s="35" t="str">
        <f>IF(COUNT('Atomic Test Results'!J64)&gt;0,AVERAGE('Atomic Test Results'!J64),"Not Present")</f>
        <v>Not Present</v>
      </c>
      <c r="C43" s="50" t="e">
        <f t="shared" si="0"/>
        <v>#VALUE!</v>
      </c>
      <c r="D43" s="10">
        <f>SUM('Atomic Test Results'!K64)</f>
        <v>0</v>
      </c>
    </row>
    <row r="44" spans="1:4" ht="15.6" x14ac:dyDescent="0.3">
      <c r="A44" s="8" t="s">
        <v>147</v>
      </c>
      <c r="B44" s="35" t="str">
        <f>IF(COUNT('Atomic Test Results'!J65)&gt;0,AVERAGE('Atomic Test Results'!J65),"Not Present")</f>
        <v>Not Present</v>
      </c>
      <c r="C44" s="50" t="e">
        <f t="shared" si="0"/>
        <v>#VALUE!</v>
      </c>
      <c r="D44" s="10">
        <f>SUM('Atomic Test Results'!K65)</f>
        <v>0</v>
      </c>
    </row>
    <row r="45" spans="1:4" ht="15.6" x14ac:dyDescent="0.3">
      <c r="A45" s="31" t="s">
        <v>149</v>
      </c>
      <c r="B45" s="35" t="str">
        <f>IF(COUNT('Atomic Test Results'!J66)&gt;0,AVERAGE('Atomic Test Results'!J66),"Not Present")</f>
        <v>Not Present</v>
      </c>
      <c r="C45" s="50" t="e">
        <f t="shared" si="0"/>
        <v>#VALUE!</v>
      </c>
      <c r="D45" s="10">
        <f>SUM('Atomic Test Results'!K66)</f>
        <v>0</v>
      </c>
    </row>
    <row r="46" spans="1:4" ht="15.6" x14ac:dyDescent="0.3">
      <c r="A46" s="8" t="s">
        <v>151</v>
      </c>
      <c r="B46" s="35" t="str">
        <f>IF(COUNT('Atomic Test Results'!J67)&gt;0,AVERAGE('Atomic Test Results'!J67),"Not Present")</f>
        <v>Not Present</v>
      </c>
      <c r="C46" s="50" t="e">
        <f t="shared" si="0"/>
        <v>#VALUE!</v>
      </c>
      <c r="D46" s="10">
        <f>SUM('Atomic Test Results'!K67)</f>
        <v>0</v>
      </c>
    </row>
    <row r="47" spans="1:4" ht="15.6" x14ac:dyDescent="0.3">
      <c r="A47" s="31" t="s">
        <v>153</v>
      </c>
      <c r="B47" s="35" t="str">
        <f>IF(COUNT('Atomic Test Results'!J68)&gt;0,AVERAGE('Atomic Test Results'!J68),"Not Present")</f>
        <v>Not Present</v>
      </c>
      <c r="C47" s="50" t="e">
        <f t="shared" si="0"/>
        <v>#VALUE!</v>
      </c>
      <c r="D47" s="10">
        <f>SUM('Atomic Test Results'!K68)</f>
        <v>0</v>
      </c>
    </row>
    <row r="48" spans="1:4" ht="15.6" x14ac:dyDescent="0.3">
      <c r="A48" s="8" t="s">
        <v>156</v>
      </c>
      <c r="B48" s="35" t="str">
        <f>IF(COUNT('Atomic Test Results'!J69)&gt;0,AVERAGE('Atomic Test Results'!J69),"Not Present")</f>
        <v>Not Present</v>
      </c>
      <c r="C48" s="50" t="e">
        <f t="shared" si="0"/>
        <v>#VALUE!</v>
      </c>
      <c r="D48" s="10">
        <f>SUM('Atomic Test Results'!K69)</f>
        <v>0</v>
      </c>
    </row>
    <row r="49" spans="1:4" ht="15.6" x14ac:dyDescent="0.3">
      <c r="A49" s="31" t="s">
        <v>158</v>
      </c>
      <c r="B49" s="35" t="str">
        <f>IF(COUNT('Atomic Test Results'!J70:J71)&gt;0,AVERAGE('Atomic Test Results'!J70:J71),"Not Present")</f>
        <v>Not Present</v>
      </c>
      <c r="C49" s="50" t="e">
        <f t="shared" si="0"/>
        <v>#VALUE!</v>
      </c>
      <c r="D49" s="10">
        <f>SUM('Atomic Test Results'!K70:K71)</f>
        <v>0</v>
      </c>
    </row>
    <row r="50" spans="1:4" ht="15.6" x14ac:dyDescent="0.3">
      <c r="A50" s="8" t="s">
        <v>161</v>
      </c>
      <c r="B50" s="35" t="str">
        <f>IF(COUNT('Atomic Test Results'!J72)&gt;0,AVERAGE('Atomic Test Results'!J72),"Not Present")</f>
        <v>Not Present</v>
      </c>
      <c r="C50" s="50" t="e">
        <f t="shared" si="0"/>
        <v>#VALUE!</v>
      </c>
      <c r="D50" s="10">
        <f>SUM('Atomic Test Results'!K72)</f>
        <v>0</v>
      </c>
    </row>
    <row r="51" spans="1:4" ht="15.6" x14ac:dyDescent="0.3">
      <c r="A51" s="31" t="s">
        <v>163</v>
      </c>
      <c r="B51" s="35" t="str">
        <f>IF(COUNT('Atomic Test Results'!J73:J74)&gt;0,AVERAGE('Atomic Test Results'!J73:J74),"Not Present")</f>
        <v>Not Present</v>
      </c>
      <c r="C51" s="50" t="e">
        <f t="shared" si="0"/>
        <v>#VALUE!</v>
      </c>
      <c r="D51" s="10">
        <f>SUM('Atomic Test Results'!K73:K74)</f>
        <v>0</v>
      </c>
    </row>
    <row r="52" spans="1:4" ht="15.6" x14ac:dyDescent="0.3">
      <c r="A52" s="8" t="s">
        <v>167</v>
      </c>
      <c r="B52" s="35" t="str">
        <f>IF(COUNT('Atomic Test Results'!J75)&gt;0,AVERAGE('Atomic Test Results'!J75),"Not Present")</f>
        <v>Not Present</v>
      </c>
      <c r="C52" s="50" t="e">
        <f t="shared" si="0"/>
        <v>#VALUE!</v>
      </c>
      <c r="D52" s="10">
        <f>SUM('Atomic Test Results'!K75)</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Test Summary</vt:lpstr>
      <vt:lpstr>Atomic Test Results</vt:lpstr>
      <vt:lpstr>WCAG 2.1</vt:lpstr>
      <vt:lpstr>2 Level to Functional Needs</vt:lpstr>
      <vt:lpstr>2 Level Normalization on SC</vt:lpstr>
      <vt:lpstr>2 Level with Clear Mapping</vt:lpstr>
      <vt:lpstr>3 Level Normalization</vt:lpstr>
      <vt:lpstr>Contextual Test Results</vt:lpstr>
      <vt:lpstr>Adjectival</vt:lpstr>
      <vt:lpstr>Holistic Test Results</vt:lpstr>
      <vt:lpstr>Mapping Reference</vt:lpstr>
      <vt:lpstr>Drop Down Lists</vt:lpstr>
      <vt:lpstr>RowTitleSummary</vt:lpstr>
      <vt:lpstr>Title_Atomic_Tests</vt:lpstr>
      <vt:lpstr>Title_Contextual</vt:lpstr>
      <vt:lpstr>Title_Holistic</vt:lpstr>
      <vt:lpstr>Title_WCAG_2.1_Results</vt:lpstr>
      <vt:lpstr>TitleAdjectival.A1.D52.1</vt:lpstr>
      <vt:lpstr>TitleAdjectivalFinalReporting.F1.G14.1</vt:lpstr>
      <vt:lpstr>TitleFinalReporting.E1.F18</vt:lpstr>
      <vt:lpstr>TitleGuidelines.A1.C15.1</vt:lpstr>
      <vt:lpstr>TitleSC2Level.A1.C50.1</vt:lpstr>
      <vt:lpstr>TitleSC2LevelMapping.A1.C52.1</vt:lpstr>
      <vt:lpstr>TitleSC3Level.A1.C52.1</vt:lpstr>
      <vt:lpstr>TitleSC3LevelFinalReporting.H1.I14.1</vt:lpstr>
      <vt:lpstr>TitleSC3LevelGuidelines.E1.F16.1</vt:lpstr>
      <vt:lpstr>TitleSCFinalReporting.E1.F14.1</vt:lpstr>
      <vt:lpstr>TitleSCMappingFinalReport.E1.F14.1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Bradley Montgomery</dc:creator>
  <cp:lastModifiedBy>Rachael Bradley Montgomery</cp:lastModifiedBy>
  <dcterms:created xsi:type="dcterms:W3CDTF">2020-07-18T23:54:45Z</dcterms:created>
  <dcterms:modified xsi:type="dcterms:W3CDTF">2020-07-30T19:52:41Z</dcterms:modified>
</cp:coreProperties>
</file>