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46153A6F-9EBE-492F-B4EA-D50262DA1F7C}" xr6:coauthVersionLast="46" xr6:coauthVersionMax="46" xr10:uidLastSave="{00000000-0000-0000-0000-000000000000}"/>
  <bookViews>
    <workbookView xWindow="13815" yWindow="2715" windowWidth="27195" windowHeight="19905" activeTab="1" xr2:uid="{00000000-000D-0000-FFFF-FFFF00000000}"/>
  </bookViews>
  <sheets>
    <sheet name="Plot" sheetId="3" r:id="rId1"/>
    <sheet name="EETF" sheetId="1" r:id="rId2"/>
    <sheet name="KneeStart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F43" i="2"/>
  <c r="G43" i="2"/>
  <c r="H43" i="2"/>
  <c r="I43" i="2"/>
  <c r="D76" i="2"/>
  <c r="D43" i="2"/>
  <c r="E42" i="2"/>
  <c r="D42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E27" i="2"/>
  <c r="E26" i="2"/>
  <c r="E25" i="2"/>
  <c r="D27" i="2"/>
  <c r="D25" i="2"/>
  <c r="D28" i="2"/>
  <c r="E28" i="2"/>
  <c r="C51" i="2"/>
  <c r="B51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D26" i="2"/>
  <c r="E24" i="2"/>
  <c r="D24" i="2"/>
  <c r="E23" i="2"/>
  <c r="D23" i="2"/>
  <c r="E22" i="2"/>
  <c r="F22" i="2"/>
  <c r="D22" i="2"/>
  <c r="E21" i="2"/>
  <c r="D21" i="2"/>
  <c r="E20" i="2"/>
  <c r="D20" i="2"/>
  <c r="E19" i="2"/>
  <c r="D19" i="2"/>
  <c r="E18" i="2"/>
  <c r="D18" i="2"/>
  <c r="E7" i="2"/>
  <c r="E6" i="2"/>
  <c r="E5" i="2"/>
  <c r="F24" i="2"/>
  <c r="E4" i="2"/>
  <c r="B83" i="1"/>
  <c r="F25" i="2"/>
  <c r="G25" i="2"/>
  <c r="H25" i="2"/>
  <c r="I25" i="2"/>
  <c r="D58" i="2"/>
  <c r="F42" i="2"/>
  <c r="G42" i="2"/>
  <c r="H42" i="2"/>
  <c r="I42" i="2"/>
  <c r="D75" i="2"/>
  <c r="F27" i="2"/>
  <c r="G27" i="2"/>
  <c r="H27" i="2"/>
  <c r="I27" i="2"/>
  <c r="D60" i="2"/>
  <c r="F26" i="2"/>
  <c r="G26" i="2"/>
  <c r="H26" i="2"/>
  <c r="I26" i="2"/>
  <c r="D59" i="2"/>
  <c r="F23" i="2"/>
  <c r="G23" i="2"/>
  <c r="H23" i="2"/>
  <c r="I23" i="2"/>
  <c r="D56" i="2"/>
  <c r="F18" i="2"/>
  <c r="G18" i="2"/>
  <c r="H18" i="2"/>
  <c r="I18" i="2"/>
  <c r="D51" i="2"/>
  <c r="F28" i="2"/>
  <c r="G28" i="2"/>
  <c r="H28" i="2"/>
  <c r="I28" i="2"/>
  <c r="D61" i="2"/>
  <c r="F35" i="2"/>
  <c r="G35" i="2"/>
  <c r="H35" i="2"/>
  <c r="I35" i="2"/>
  <c r="D68" i="2"/>
  <c r="F36" i="2"/>
  <c r="G36" i="2"/>
  <c r="H36" i="2"/>
  <c r="I36" i="2"/>
  <c r="D69" i="2"/>
  <c r="F19" i="2"/>
  <c r="G19" i="2"/>
  <c r="H19" i="2"/>
  <c r="I19" i="2"/>
  <c r="D52" i="2"/>
  <c r="F37" i="2"/>
  <c r="G37" i="2"/>
  <c r="H37" i="2"/>
  <c r="I37" i="2"/>
  <c r="D70" i="2"/>
  <c r="F31" i="2"/>
  <c r="G31" i="2"/>
  <c r="H31" i="2"/>
  <c r="I31" i="2"/>
  <c r="D64" i="2"/>
  <c r="F20" i="2"/>
  <c r="F32" i="2"/>
  <c r="G32" i="2"/>
  <c r="H32" i="2"/>
  <c r="I32" i="2"/>
  <c r="D65" i="2"/>
  <c r="F38" i="2"/>
  <c r="G38" i="2"/>
  <c r="H38" i="2"/>
  <c r="I38" i="2"/>
  <c r="D71" i="2"/>
  <c r="F41" i="2"/>
  <c r="G41" i="2"/>
  <c r="H41" i="2"/>
  <c r="I41" i="2"/>
  <c r="D74" i="2"/>
  <c r="F21" i="2"/>
  <c r="G21" i="2"/>
  <c r="H21" i="2"/>
  <c r="I21" i="2"/>
  <c r="D54" i="2"/>
  <c r="F30" i="2"/>
  <c r="G30" i="2"/>
  <c r="H30" i="2"/>
  <c r="I30" i="2"/>
  <c r="D63" i="2"/>
  <c r="F29" i="2"/>
  <c r="G29" i="2"/>
  <c r="H29" i="2"/>
  <c r="I29" i="2"/>
  <c r="D62" i="2"/>
  <c r="F33" i="2"/>
  <c r="G33" i="2"/>
  <c r="H33" i="2"/>
  <c r="I33" i="2"/>
  <c r="D66" i="2"/>
  <c r="F39" i="2"/>
  <c r="G39" i="2"/>
  <c r="H39" i="2"/>
  <c r="I39" i="2"/>
  <c r="D72" i="2"/>
  <c r="F40" i="2"/>
  <c r="G40" i="2"/>
  <c r="H40" i="2"/>
  <c r="I40" i="2"/>
  <c r="D73" i="2"/>
  <c r="F34" i="2"/>
  <c r="G34" i="2"/>
  <c r="H34" i="2"/>
  <c r="I34" i="2"/>
  <c r="D67" i="2"/>
  <c r="G24" i="2"/>
  <c r="H24" i="2"/>
  <c r="I24" i="2"/>
  <c r="D57" i="2"/>
  <c r="G22" i="2"/>
  <c r="H22" i="2"/>
  <c r="I22" i="2"/>
  <c r="D55" i="2"/>
  <c r="G20" i="2"/>
  <c r="H20" i="2"/>
  <c r="I20" i="2"/>
  <c r="D53" i="2"/>
  <c r="E10" i="2"/>
  <c r="E14" i="2"/>
  <c r="D14" i="2"/>
  <c r="E11" i="2"/>
  <c r="E15" i="2"/>
  <c r="D15" i="2"/>
  <c r="E7" i="1"/>
  <c r="E6" i="1"/>
  <c r="E5" i="1"/>
  <c r="E4" i="1"/>
  <c r="C18" i="1"/>
  <c r="E11" i="1"/>
  <c r="E10" i="1"/>
  <c r="E14" i="1"/>
  <c r="C83" i="1"/>
  <c r="B103" i="1"/>
  <c r="C103" i="1"/>
  <c r="B102" i="1"/>
  <c r="C102" i="1"/>
  <c r="B101" i="1"/>
  <c r="C101" i="1"/>
  <c r="B100" i="1"/>
  <c r="C100" i="1"/>
  <c r="B99" i="1"/>
  <c r="C99" i="1"/>
  <c r="B98" i="1"/>
  <c r="C98" i="1"/>
  <c r="B97" i="1"/>
  <c r="C97" i="1"/>
  <c r="B96" i="1"/>
  <c r="C96" i="1"/>
  <c r="B95" i="1"/>
  <c r="C95" i="1"/>
  <c r="B94" i="1"/>
  <c r="C94" i="1"/>
  <c r="B93" i="1"/>
  <c r="C93" i="1"/>
  <c r="B92" i="1"/>
  <c r="C92" i="1"/>
  <c r="B91" i="1"/>
  <c r="C91" i="1"/>
  <c r="B90" i="1"/>
  <c r="C90" i="1"/>
  <c r="B89" i="1"/>
  <c r="C89" i="1"/>
  <c r="B88" i="1"/>
  <c r="C88" i="1"/>
  <c r="B87" i="1"/>
  <c r="C87" i="1"/>
  <c r="B86" i="1"/>
  <c r="C86" i="1"/>
  <c r="B85" i="1"/>
  <c r="C85" i="1"/>
  <c r="B84" i="1"/>
  <c r="C84" i="1"/>
  <c r="B82" i="1"/>
  <c r="C82" i="1"/>
  <c r="B81" i="1"/>
  <c r="C81" i="1"/>
  <c r="B80" i="1"/>
  <c r="C80" i="1"/>
  <c r="B79" i="1"/>
  <c r="C79" i="1"/>
  <c r="D83" i="1"/>
  <c r="E83" i="1"/>
  <c r="F83" i="1"/>
  <c r="F18" i="1"/>
  <c r="G18" i="1"/>
  <c r="H18" i="1"/>
  <c r="I18" i="1"/>
  <c r="D18" i="1"/>
  <c r="E18" i="1"/>
  <c r="B19" i="1"/>
  <c r="C19" i="1"/>
  <c r="B23" i="1"/>
  <c r="C23" i="1"/>
  <c r="B20" i="1"/>
  <c r="C20" i="1"/>
  <c r="B26" i="1"/>
  <c r="C26" i="1"/>
  <c r="B25" i="1"/>
  <c r="C25" i="1"/>
  <c r="B24" i="1"/>
  <c r="C24" i="1"/>
  <c r="B22" i="1"/>
  <c r="C22" i="1"/>
  <c r="B21" i="1"/>
  <c r="C21" i="1"/>
  <c r="B18" i="1"/>
  <c r="E15" i="1"/>
  <c r="D15" i="1"/>
  <c r="G83" i="1"/>
  <c r="H83" i="1"/>
  <c r="I83" i="1"/>
  <c r="D94" i="1"/>
  <c r="E94" i="1"/>
  <c r="D86" i="1"/>
  <c r="E86" i="1"/>
  <c r="D81" i="1"/>
  <c r="E81" i="1"/>
  <c r="D21" i="1"/>
  <c r="E21" i="1"/>
  <c r="D103" i="1"/>
  <c r="E103" i="1"/>
  <c r="D97" i="1"/>
  <c r="E97" i="1"/>
  <c r="D92" i="1"/>
  <c r="E92" i="1"/>
  <c r="D87" i="1"/>
  <c r="E87" i="1"/>
  <c r="D80" i="1"/>
  <c r="E80" i="1"/>
  <c r="D22" i="1"/>
  <c r="E22" i="1"/>
  <c r="F22" i="1"/>
  <c r="D101" i="1"/>
  <c r="E101" i="1"/>
  <c r="D96" i="1"/>
  <c r="E96" i="1"/>
  <c r="D91" i="1"/>
  <c r="E91" i="1"/>
  <c r="D85" i="1"/>
  <c r="E85" i="1"/>
  <c r="F85" i="1"/>
  <c r="D79" i="1"/>
  <c r="E79" i="1"/>
  <c r="D26" i="1"/>
  <c r="E26" i="1"/>
  <c r="D20" i="1"/>
  <c r="E20" i="1"/>
  <c r="F26" i="1"/>
  <c r="F20" i="1"/>
  <c r="G20" i="1"/>
  <c r="H20" i="1"/>
  <c r="I20" i="1"/>
  <c r="D100" i="1"/>
  <c r="E100" i="1"/>
  <c r="F100" i="1"/>
  <c r="D95" i="1"/>
  <c r="E95" i="1"/>
  <c r="D89" i="1"/>
  <c r="E89" i="1"/>
  <c r="D84" i="1"/>
  <c r="E84" i="1"/>
  <c r="F84" i="1"/>
  <c r="D24" i="1"/>
  <c r="E24" i="1"/>
  <c r="D19" i="1"/>
  <c r="E19" i="1"/>
  <c r="D23" i="1"/>
  <c r="E23" i="1"/>
  <c r="D102" i="1"/>
  <c r="E102" i="1"/>
  <c r="D99" i="1"/>
  <c r="F79" i="1"/>
  <c r="F23" i="1"/>
  <c r="F80" i="1"/>
  <c r="G80" i="1"/>
  <c r="H80" i="1"/>
  <c r="I80" i="1"/>
  <c r="F19" i="1"/>
  <c r="G19" i="1"/>
  <c r="H19" i="1"/>
  <c r="I19" i="1"/>
  <c r="D88" i="1"/>
  <c r="E88" i="1"/>
  <c r="D82" i="1"/>
  <c r="E82" i="1"/>
  <c r="F82" i="1"/>
  <c r="G82" i="1"/>
  <c r="H82" i="1"/>
  <c r="I82" i="1"/>
  <c r="F24" i="1"/>
  <c r="D93" i="1"/>
  <c r="E93" i="1"/>
  <c r="F81" i="1"/>
  <c r="G81" i="1"/>
  <c r="H81" i="1"/>
  <c r="I81" i="1"/>
  <c r="F21" i="1"/>
  <c r="D98" i="1"/>
  <c r="E98" i="1"/>
  <c r="F98" i="1"/>
  <c r="D25" i="1"/>
  <c r="E25" i="1"/>
  <c r="D90" i="1"/>
  <c r="E90" i="1"/>
  <c r="F90" i="1"/>
  <c r="G90" i="1"/>
  <c r="H90" i="1"/>
  <c r="I90" i="1"/>
  <c r="F25" i="1"/>
  <c r="D14" i="1"/>
  <c r="E99" i="1"/>
  <c r="B28" i="1"/>
  <c r="C28" i="1"/>
  <c r="F28" i="1"/>
  <c r="G28" i="1"/>
  <c r="H28" i="1"/>
  <c r="I28" i="1"/>
  <c r="B32" i="1"/>
  <c r="B29" i="1"/>
  <c r="C29" i="1"/>
  <c r="F29" i="1"/>
  <c r="B33" i="1"/>
  <c r="C33" i="1"/>
  <c r="F33" i="1"/>
  <c r="G33" i="1"/>
  <c r="H33" i="1"/>
  <c r="I33" i="1"/>
  <c r="B27" i="1"/>
  <c r="C27" i="1"/>
  <c r="D27" i="1"/>
  <c r="B30" i="1"/>
  <c r="C30" i="1"/>
  <c r="D30" i="1"/>
  <c r="B34" i="1"/>
  <c r="C34" i="1"/>
  <c r="F34" i="1"/>
  <c r="B35" i="1"/>
  <c r="B31" i="1"/>
  <c r="D33" i="1"/>
  <c r="E33" i="1"/>
  <c r="D28" i="1"/>
  <c r="E28" i="1"/>
  <c r="G25" i="1"/>
  <c r="H25" i="1"/>
  <c r="I25" i="1"/>
  <c r="G24" i="1"/>
  <c r="H24" i="1"/>
  <c r="I24" i="1"/>
  <c r="C35" i="1"/>
  <c r="D34" i="1"/>
  <c r="E34" i="1"/>
  <c r="G34" i="1"/>
  <c r="H34" i="1"/>
  <c r="I34" i="1"/>
  <c r="F30" i="1"/>
  <c r="G30" i="1"/>
  <c r="H30" i="1"/>
  <c r="I30" i="1"/>
  <c r="F27" i="1"/>
  <c r="C32" i="1"/>
  <c r="D29" i="1"/>
  <c r="E29" i="1"/>
  <c r="C31" i="1"/>
  <c r="G22" i="1"/>
  <c r="H22" i="1"/>
  <c r="I22" i="1"/>
  <c r="E30" i="1"/>
  <c r="G84" i="1"/>
  <c r="H84" i="1"/>
  <c r="I84" i="1"/>
  <c r="G79" i="1"/>
  <c r="H79" i="1"/>
  <c r="I79" i="1"/>
  <c r="G85" i="1"/>
  <c r="H85" i="1"/>
  <c r="I85" i="1"/>
  <c r="G23" i="1"/>
  <c r="H23" i="1"/>
  <c r="I23" i="1"/>
  <c r="F88" i="1"/>
  <c r="G88" i="1"/>
  <c r="H88" i="1"/>
  <c r="I88" i="1"/>
  <c r="F95" i="1"/>
  <c r="G95" i="1"/>
  <c r="H95" i="1"/>
  <c r="I95" i="1"/>
  <c r="F91" i="1"/>
  <c r="G91" i="1"/>
  <c r="H91" i="1"/>
  <c r="I91" i="1"/>
  <c r="F92" i="1"/>
  <c r="G92" i="1"/>
  <c r="H92" i="1"/>
  <c r="I92" i="1"/>
  <c r="F89" i="1"/>
  <c r="G89" i="1"/>
  <c r="H89" i="1"/>
  <c r="I89" i="1"/>
  <c r="F101" i="1"/>
  <c r="G101" i="1"/>
  <c r="H101" i="1"/>
  <c r="I101" i="1"/>
  <c r="F97" i="1"/>
  <c r="G97" i="1"/>
  <c r="H97" i="1"/>
  <c r="I97" i="1"/>
  <c r="F99" i="1"/>
  <c r="G99" i="1"/>
  <c r="H99" i="1"/>
  <c r="I99" i="1"/>
  <c r="E27" i="1"/>
  <c r="F93" i="1"/>
  <c r="G93" i="1"/>
  <c r="H93" i="1"/>
  <c r="I93" i="1"/>
  <c r="G26" i="1"/>
  <c r="H26" i="1"/>
  <c r="I26" i="1"/>
  <c r="G100" i="1"/>
  <c r="H100" i="1"/>
  <c r="I100" i="1"/>
  <c r="F86" i="1"/>
  <c r="G86" i="1"/>
  <c r="H86" i="1"/>
  <c r="I86" i="1"/>
  <c r="F87" i="1"/>
  <c r="G87" i="1"/>
  <c r="H87" i="1"/>
  <c r="I87" i="1"/>
  <c r="G29" i="1"/>
  <c r="H29" i="1"/>
  <c r="I29" i="1"/>
  <c r="G21" i="1"/>
  <c r="H21" i="1"/>
  <c r="I21" i="1"/>
  <c r="G98" i="1"/>
  <c r="H98" i="1"/>
  <c r="I98" i="1"/>
  <c r="F94" i="1"/>
  <c r="G94" i="1"/>
  <c r="H94" i="1"/>
  <c r="I94" i="1"/>
  <c r="F102" i="1"/>
  <c r="G102" i="1"/>
  <c r="H102" i="1"/>
  <c r="I102" i="1"/>
  <c r="F96" i="1"/>
  <c r="G96" i="1"/>
  <c r="H96" i="1"/>
  <c r="I96" i="1"/>
  <c r="F103" i="1"/>
  <c r="G103" i="1"/>
  <c r="H103" i="1"/>
  <c r="I103" i="1"/>
  <c r="B40" i="1"/>
  <c r="B44" i="1"/>
  <c r="B37" i="1"/>
  <c r="B41" i="1"/>
  <c r="B38" i="1"/>
  <c r="B42" i="1"/>
  <c r="B36" i="1"/>
  <c r="B39" i="1"/>
  <c r="B43" i="1"/>
  <c r="G27" i="1"/>
  <c r="H27" i="1"/>
  <c r="I27" i="1"/>
  <c r="F31" i="1"/>
  <c r="G31" i="1"/>
  <c r="H31" i="1"/>
  <c r="I31" i="1"/>
  <c r="D31" i="1"/>
  <c r="E31" i="1"/>
  <c r="C38" i="1"/>
  <c r="D32" i="1"/>
  <c r="E32" i="1"/>
  <c r="F32" i="1"/>
  <c r="C44" i="1"/>
  <c r="C40" i="1"/>
  <c r="C41" i="1"/>
  <c r="C42" i="1"/>
  <c r="C37" i="1"/>
  <c r="C43" i="1"/>
  <c r="F35" i="1"/>
  <c r="G35" i="1"/>
  <c r="H35" i="1"/>
  <c r="I35" i="1"/>
  <c r="D35" i="1"/>
  <c r="E35" i="1"/>
  <c r="C36" i="1"/>
  <c r="C39" i="1"/>
  <c r="B48" i="1"/>
  <c r="B52" i="1"/>
  <c r="B49" i="1"/>
  <c r="B53" i="1"/>
  <c r="B46" i="1"/>
  <c r="B50" i="1"/>
  <c r="B47" i="1"/>
  <c r="B51" i="1"/>
  <c r="B45" i="1"/>
  <c r="G32" i="1"/>
  <c r="H32" i="1"/>
  <c r="I32" i="1"/>
  <c r="F39" i="1"/>
  <c r="D39" i="1"/>
  <c r="E39" i="1"/>
  <c r="G39" i="1"/>
  <c r="H39" i="1"/>
  <c r="I39" i="1"/>
  <c r="D41" i="1"/>
  <c r="E41" i="1"/>
  <c r="F41" i="1"/>
  <c r="F36" i="1"/>
  <c r="D36" i="1"/>
  <c r="E36" i="1"/>
  <c r="G36" i="1"/>
  <c r="H36" i="1"/>
  <c r="I36" i="1"/>
  <c r="D40" i="1"/>
  <c r="E40" i="1"/>
  <c r="F40" i="1"/>
  <c r="C51" i="1"/>
  <c r="C50" i="1"/>
  <c r="D43" i="1"/>
  <c r="E43" i="1"/>
  <c r="F43" i="1"/>
  <c r="F44" i="1"/>
  <c r="D44" i="1"/>
  <c r="E44" i="1"/>
  <c r="C46" i="1"/>
  <c r="F38" i="1"/>
  <c r="D38" i="1"/>
  <c r="E38" i="1"/>
  <c r="C49" i="1"/>
  <c r="C52" i="1"/>
  <c r="F42" i="1"/>
  <c r="D42" i="1"/>
  <c r="E42" i="1"/>
  <c r="C45" i="1"/>
  <c r="C47" i="1"/>
  <c r="C53" i="1"/>
  <c r="D37" i="1"/>
  <c r="E37" i="1"/>
  <c r="F37" i="1"/>
  <c r="C48" i="1"/>
  <c r="B56" i="1"/>
  <c r="B60" i="1"/>
  <c r="B57" i="1"/>
  <c r="B61" i="1"/>
  <c r="B54" i="1"/>
  <c r="B58" i="1"/>
  <c r="B62" i="1"/>
  <c r="B55" i="1"/>
  <c r="B59" i="1"/>
  <c r="G42" i="1"/>
  <c r="H42" i="1"/>
  <c r="I42" i="1"/>
  <c r="G41" i="1"/>
  <c r="H41" i="1"/>
  <c r="I41" i="1"/>
  <c r="G40" i="1"/>
  <c r="H40" i="1"/>
  <c r="I40" i="1"/>
  <c r="G38" i="1"/>
  <c r="H38" i="1"/>
  <c r="I38" i="1"/>
  <c r="G37" i="1"/>
  <c r="H37" i="1"/>
  <c r="I37" i="1"/>
  <c r="C62" i="1"/>
  <c r="F52" i="1"/>
  <c r="D52" i="1"/>
  <c r="E52" i="1"/>
  <c r="G52" i="1"/>
  <c r="H52" i="1"/>
  <c r="I52" i="1"/>
  <c r="D50" i="1"/>
  <c r="E50" i="1"/>
  <c r="F50" i="1"/>
  <c r="F48" i="1"/>
  <c r="D48" i="1"/>
  <c r="E48" i="1"/>
  <c r="D49" i="1"/>
  <c r="E49" i="1"/>
  <c r="F49" i="1"/>
  <c r="D51" i="1"/>
  <c r="E51" i="1"/>
  <c r="F51" i="1"/>
  <c r="C58" i="1"/>
  <c r="D47" i="1"/>
  <c r="E47" i="1"/>
  <c r="F47" i="1"/>
  <c r="F46" i="1"/>
  <c r="D46" i="1"/>
  <c r="E46" i="1"/>
  <c r="C54" i="1"/>
  <c r="C59" i="1"/>
  <c r="C61" i="1"/>
  <c r="D45" i="1"/>
  <c r="E45" i="1"/>
  <c r="F45" i="1"/>
  <c r="G44" i="1"/>
  <c r="H44" i="1"/>
  <c r="I44" i="1"/>
  <c r="C55" i="1"/>
  <c r="C57" i="1"/>
  <c r="D53" i="1"/>
  <c r="E53" i="1"/>
  <c r="F53" i="1"/>
  <c r="C60" i="1"/>
  <c r="C56" i="1"/>
  <c r="G43" i="1"/>
  <c r="H43" i="1"/>
  <c r="I43" i="1"/>
  <c r="B64" i="1"/>
  <c r="B68" i="1"/>
  <c r="B63" i="1"/>
  <c r="B65" i="1"/>
  <c r="B69" i="1"/>
  <c r="B66" i="1"/>
  <c r="B70" i="1"/>
  <c r="B67" i="1"/>
  <c r="B71" i="1"/>
  <c r="G49" i="1"/>
  <c r="H49" i="1"/>
  <c r="I49" i="1"/>
  <c r="G48" i="1"/>
  <c r="H48" i="1"/>
  <c r="I48" i="1"/>
  <c r="G46" i="1"/>
  <c r="H46" i="1"/>
  <c r="I46" i="1"/>
  <c r="G51" i="1"/>
  <c r="H51" i="1"/>
  <c r="I51" i="1"/>
  <c r="C70" i="1"/>
  <c r="D61" i="1"/>
  <c r="E61" i="1"/>
  <c r="F61" i="1"/>
  <c r="C67" i="1"/>
  <c r="F59" i="1"/>
  <c r="D59" i="1"/>
  <c r="E59" i="1"/>
  <c r="C71" i="1"/>
  <c r="C69" i="1"/>
  <c r="F57" i="1"/>
  <c r="D57" i="1"/>
  <c r="E57" i="1"/>
  <c r="G57" i="1"/>
  <c r="H57" i="1"/>
  <c r="I57" i="1"/>
  <c r="C63" i="1"/>
  <c r="F55" i="1"/>
  <c r="D55" i="1"/>
  <c r="E55" i="1"/>
  <c r="G50" i="1"/>
  <c r="H50" i="1"/>
  <c r="I50" i="1"/>
  <c r="F60" i="1"/>
  <c r="D60" i="1"/>
  <c r="E60" i="1"/>
  <c r="C68" i="1"/>
  <c r="G47" i="1"/>
  <c r="H47" i="1"/>
  <c r="I47" i="1"/>
  <c r="C66" i="1"/>
  <c r="D54" i="1"/>
  <c r="E54" i="1"/>
  <c r="F54" i="1"/>
  <c r="F58" i="1"/>
  <c r="D58" i="1"/>
  <c r="E58" i="1"/>
  <c r="G58" i="1"/>
  <c r="H58" i="1"/>
  <c r="I58" i="1"/>
  <c r="D62" i="1"/>
  <c r="E62" i="1"/>
  <c r="F62" i="1"/>
  <c r="G53" i="1"/>
  <c r="H53" i="1"/>
  <c r="I53" i="1"/>
  <c r="C65" i="1"/>
  <c r="C64" i="1"/>
  <c r="F56" i="1"/>
  <c r="D56" i="1"/>
  <c r="E56" i="1"/>
  <c r="G45" i="1"/>
  <c r="H45" i="1"/>
  <c r="I45" i="1"/>
  <c r="B76" i="1"/>
  <c r="B73" i="1"/>
  <c r="B77" i="1"/>
  <c r="B74" i="1"/>
  <c r="B78" i="1"/>
  <c r="B72" i="1"/>
  <c r="B75" i="1"/>
  <c r="G56" i="1"/>
  <c r="H56" i="1"/>
  <c r="I56" i="1"/>
  <c r="G59" i="1"/>
  <c r="H59" i="1"/>
  <c r="I59" i="1"/>
  <c r="G54" i="1"/>
  <c r="H54" i="1"/>
  <c r="I54" i="1"/>
  <c r="G60" i="1"/>
  <c r="H60" i="1"/>
  <c r="I60" i="1"/>
  <c r="G61" i="1"/>
  <c r="H61" i="1"/>
  <c r="I61" i="1"/>
  <c r="G55" i="1"/>
  <c r="H55" i="1"/>
  <c r="I55" i="1"/>
  <c r="D69" i="1"/>
  <c r="E69" i="1"/>
  <c r="F69" i="1"/>
  <c r="D68" i="1"/>
  <c r="E68" i="1"/>
  <c r="F68" i="1"/>
  <c r="C72" i="1"/>
  <c r="F71" i="1"/>
  <c r="D71" i="1"/>
  <c r="E71" i="1"/>
  <c r="F67" i="1"/>
  <c r="D67" i="1"/>
  <c r="E67" i="1"/>
  <c r="G67" i="1"/>
  <c r="H67" i="1"/>
  <c r="I67" i="1"/>
  <c r="G62" i="1"/>
  <c r="H62" i="1"/>
  <c r="I62" i="1"/>
  <c r="C75" i="1"/>
  <c r="D75" i="1"/>
  <c r="E75" i="1"/>
  <c r="F75" i="1"/>
  <c r="G75" i="1"/>
  <c r="H75" i="1"/>
  <c r="I75" i="1"/>
  <c r="C74" i="1"/>
  <c r="D74" i="1"/>
  <c r="E74" i="1"/>
  <c r="C77" i="1"/>
  <c r="D77" i="1"/>
  <c r="E77" i="1"/>
  <c r="F77" i="1"/>
  <c r="G77" i="1"/>
  <c r="H77" i="1"/>
  <c r="I77" i="1"/>
  <c r="C73" i="1"/>
  <c r="D73" i="1"/>
  <c r="E73" i="1"/>
  <c r="C76" i="1"/>
  <c r="D76" i="1"/>
  <c r="E76" i="1"/>
  <c r="F76" i="1"/>
  <c r="G76" i="1"/>
  <c r="H76" i="1"/>
  <c r="I76" i="1"/>
  <c r="F63" i="1"/>
  <c r="D63" i="1"/>
  <c r="E63" i="1"/>
  <c r="F65" i="1"/>
  <c r="D65" i="1"/>
  <c r="E65" i="1"/>
  <c r="D70" i="1"/>
  <c r="E70" i="1"/>
  <c r="F70" i="1"/>
  <c r="C78" i="1"/>
  <c r="D78" i="1"/>
  <c r="E78" i="1"/>
  <c r="F78" i="1"/>
  <c r="G78" i="1"/>
  <c r="H78" i="1"/>
  <c r="I78" i="1"/>
  <c r="D66" i="1"/>
  <c r="E66" i="1"/>
  <c r="F66" i="1"/>
  <c r="D64" i="1"/>
  <c r="E64" i="1"/>
  <c r="F64" i="1"/>
  <c r="G63" i="1"/>
  <c r="H63" i="1"/>
  <c r="I63" i="1"/>
  <c r="G68" i="1"/>
  <c r="H68" i="1"/>
  <c r="I68" i="1"/>
  <c r="G71" i="1"/>
  <c r="H71" i="1"/>
  <c r="I71" i="1"/>
  <c r="G64" i="1"/>
  <c r="H64" i="1"/>
  <c r="I64" i="1"/>
  <c r="G69" i="1"/>
  <c r="H69" i="1"/>
  <c r="I69" i="1"/>
  <c r="G66" i="1"/>
  <c r="H66" i="1"/>
  <c r="I66" i="1"/>
  <c r="D72" i="1"/>
  <c r="E72" i="1"/>
  <c r="F72" i="1"/>
  <c r="F73" i="1"/>
  <c r="G73" i="1"/>
  <c r="H73" i="1"/>
  <c r="I73" i="1"/>
  <c r="F74" i="1"/>
  <c r="G74" i="1"/>
  <c r="H74" i="1"/>
  <c r="I74" i="1"/>
  <c r="G70" i="1"/>
  <c r="H70" i="1"/>
  <c r="I70" i="1"/>
  <c r="G65" i="1"/>
  <c r="H65" i="1"/>
  <c r="I65" i="1"/>
  <c r="G72" i="1"/>
  <c r="H72" i="1"/>
  <c r="I72" i="1"/>
</calcChain>
</file>

<file path=xl/sharedStrings.xml><?xml version="1.0" encoding="utf-8"?>
<sst xmlns="http://schemas.openxmlformats.org/spreadsheetml/2006/main" count="53" uniqueCount="32">
  <si>
    <t>nits [0,10000]</t>
  </si>
  <si>
    <t>PQ [0,1]</t>
  </si>
  <si>
    <t>KS = 1.5*maxLum - 0.5</t>
  </si>
  <si>
    <t>b = minLum</t>
  </si>
  <si>
    <t>reference luminance</t>
  </si>
  <si>
    <t>P(E1)</t>
  </si>
  <si>
    <t>T(E1)</t>
  </si>
  <si>
    <t>E2</t>
  </si>
  <si>
    <t>E3</t>
  </si>
  <si>
    <t>output PQ</t>
  </si>
  <si>
    <t>(2*T(B)^3 - 3*T(B)^2 + 1) * KS + (T(B)^3 - 2*T(B)^2 + T(B)) * (1-KS) + (-2*T(B)^3+3*T(B)^2)*maxLUM</t>
  </si>
  <si>
    <t>output luminance (nits)</t>
  </si>
  <si>
    <r>
      <t xml:space="preserve">input parameters - </t>
    </r>
    <r>
      <rPr>
        <b/>
        <sz val="11"/>
        <color rgb="FFFF0000"/>
        <rFont val="Calibri"/>
        <family val="2"/>
        <scheme val="minor"/>
      </rPr>
      <t>only change green cells!</t>
    </r>
  </si>
  <si>
    <t>mastering display white luminance Lw</t>
  </si>
  <si>
    <t>mastering display black luminance Lb</t>
  </si>
  <si>
    <t>target display min luminance Lmin</t>
  </si>
  <si>
    <t>maxLum</t>
  </si>
  <si>
    <t>minLum</t>
  </si>
  <si>
    <t>E1</t>
  </si>
  <si>
    <t>target display max luminance Lmax</t>
  </si>
  <si>
    <t>reference PQ E'</t>
  </si>
  <si>
    <t>E4</t>
  </si>
  <si>
    <t>ITU-R Report BT.2390-7 - Section 5.4 - Display Mapping</t>
  </si>
  <si>
    <t>mastering display white luminance Lw PQ [0,1]</t>
  </si>
  <si>
    <t>target display max luminance Lmax PQ [0,1]</t>
  </si>
  <si>
    <t>target display max luminance Lmax nits - [0,10000]</t>
  </si>
  <si>
    <t>mastering display white luminance Lw nits [0,10000]</t>
  </si>
  <si>
    <t>KS nits [0,10000]</t>
  </si>
  <si>
    <t>maxLum PQ [0,1]</t>
  </si>
  <si>
    <t>KS PQ [0,1]</t>
  </si>
  <si>
    <t>KQ inverse normalized PQ</t>
  </si>
  <si>
    <t>EETF Knee Start (KS)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</si>
</sst>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ITU-R BT.2390 EETF Tone map with 
Lb=0, Lmin=0, Lw=4000, Lmax=1000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input = output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8D-41E4-9EB8-2985F351678A}"/>
            </c:ext>
          </c:extLst>
        </c:ser>
        <c:ser>
          <c:idx val="1"/>
          <c:order val="1"/>
          <c:tx>
            <c:v>BT.2390 Tone map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EETF!$I$18:$I$103</c:f>
              <c:numCache>
                <c:formatCode>General</c:formatCode>
                <c:ptCount val="86"/>
                <c:pt idx="0">
                  <c:v>1.000000000000015E-5</c:v>
                </c:pt>
                <c:pt idx="1">
                  <c:v>2.000000000000012E-5</c:v>
                </c:pt>
                <c:pt idx="2">
                  <c:v>3.0000000000000058E-5</c:v>
                </c:pt>
                <c:pt idx="3">
                  <c:v>3.9999999999999895E-5</c:v>
                </c:pt>
                <c:pt idx="4">
                  <c:v>5.0000000000000355E-5</c:v>
                </c:pt>
                <c:pt idx="5">
                  <c:v>5.9999999999999588E-5</c:v>
                </c:pt>
                <c:pt idx="6">
                  <c:v>7.0000000000000184E-5</c:v>
                </c:pt>
                <c:pt idx="7">
                  <c:v>7.9999999999999939E-5</c:v>
                </c:pt>
                <c:pt idx="8">
                  <c:v>8.9999999999999965E-5</c:v>
                </c:pt>
                <c:pt idx="9">
                  <c:v>1.0000000000000124E-4</c:v>
                </c:pt>
                <c:pt idx="10">
                  <c:v>1.9999999999999719E-4</c:v>
                </c:pt>
                <c:pt idx="11">
                  <c:v>2.999999999999977E-4</c:v>
                </c:pt>
                <c:pt idx="12">
                  <c:v>3.9999999999999509E-4</c:v>
                </c:pt>
                <c:pt idx="13">
                  <c:v>4.999999999999934E-4</c:v>
                </c:pt>
                <c:pt idx="14">
                  <c:v>6.0000000000000515E-4</c:v>
                </c:pt>
                <c:pt idx="15">
                  <c:v>7.0000000000000021E-4</c:v>
                </c:pt>
                <c:pt idx="16">
                  <c:v>8.0000000000001164E-4</c:v>
                </c:pt>
                <c:pt idx="17">
                  <c:v>9.0000000000000063E-4</c:v>
                </c:pt>
                <c:pt idx="18">
                  <c:v>9.9999999999999221E-4</c:v>
                </c:pt>
                <c:pt idx="19">
                  <c:v>2.0000000000000061E-3</c:v>
                </c:pt>
                <c:pt idx="20">
                  <c:v>3.0000000000000816E-3</c:v>
                </c:pt>
                <c:pt idx="21">
                  <c:v>4.0000000000000903E-3</c:v>
                </c:pt>
                <c:pt idx="22">
                  <c:v>5.000000000000073E-3</c:v>
                </c:pt>
                <c:pt idx="23">
                  <c:v>6.0000000000000678E-3</c:v>
                </c:pt>
                <c:pt idx="24">
                  <c:v>7.0000000000001086E-3</c:v>
                </c:pt>
                <c:pt idx="25">
                  <c:v>8.0000000000000401E-3</c:v>
                </c:pt>
                <c:pt idx="26">
                  <c:v>8.9999999999998883E-3</c:v>
                </c:pt>
                <c:pt idx="27">
                  <c:v>1.0000000000000059E-2</c:v>
                </c:pt>
                <c:pt idx="28">
                  <c:v>1.9999999999999692E-2</c:v>
                </c:pt>
                <c:pt idx="29">
                  <c:v>2.9999999999999728E-2</c:v>
                </c:pt>
                <c:pt idx="30">
                  <c:v>3.9999999999998891E-2</c:v>
                </c:pt>
                <c:pt idx="31">
                  <c:v>5.0000000000001585E-2</c:v>
                </c:pt>
                <c:pt idx="32">
                  <c:v>6.0000000000000005E-2</c:v>
                </c:pt>
                <c:pt idx="33">
                  <c:v>6.9999999999999798E-2</c:v>
                </c:pt>
                <c:pt idx="34">
                  <c:v>7.9999999999999197E-2</c:v>
                </c:pt>
                <c:pt idx="35">
                  <c:v>8.9999999999999303E-2</c:v>
                </c:pt>
                <c:pt idx="36">
                  <c:v>9.9999999999999811E-2</c:v>
                </c:pt>
                <c:pt idx="37">
                  <c:v>0.20000000000000426</c:v>
                </c:pt>
                <c:pt idx="38">
                  <c:v>0.29999999999999338</c:v>
                </c:pt>
                <c:pt idx="39">
                  <c:v>0.39999999999998648</c:v>
                </c:pt>
                <c:pt idx="40">
                  <c:v>0.49999999999999684</c:v>
                </c:pt>
                <c:pt idx="41">
                  <c:v>0.59999999999998366</c:v>
                </c:pt>
                <c:pt idx="42">
                  <c:v>0.69999999999998508</c:v>
                </c:pt>
                <c:pt idx="43">
                  <c:v>0.80000000000000293</c:v>
                </c:pt>
                <c:pt idx="44">
                  <c:v>0.90000000000000191</c:v>
                </c:pt>
                <c:pt idx="45">
                  <c:v>0.99999999999999734</c:v>
                </c:pt>
                <c:pt idx="46">
                  <c:v>1.9999999999999913</c:v>
                </c:pt>
                <c:pt idx="47">
                  <c:v>2.9999999999999529</c:v>
                </c:pt>
                <c:pt idx="48">
                  <c:v>4.0000000000000613</c:v>
                </c:pt>
                <c:pt idx="49">
                  <c:v>5.0000000000000275</c:v>
                </c:pt>
                <c:pt idx="50">
                  <c:v>6.0000000000001092</c:v>
                </c:pt>
                <c:pt idx="51">
                  <c:v>7.000000000000461</c:v>
                </c:pt>
                <c:pt idx="52">
                  <c:v>8.0000000000005205</c:v>
                </c:pt>
                <c:pt idx="53">
                  <c:v>9.000000000000318</c:v>
                </c:pt>
                <c:pt idx="54">
                  <c:v>9.9999999999999591</c:v>
                </c:pt>
                <c:pt idx="55">
                  <c:v>19.999999999999474</c:v>
                </c:pt>
                <c:pt idx="56">
                  <c:v>29.999999999998899</c:v>
                </c:pt>
                <c:pt idx="57">
                  <c:v>39.999999999998309</c:v>
                </c:pt>
                <c:pt idx="58">
                  <c:v>50.000000000000284</c:v>
                </c:pt>
                <c:pt idx="59">
                  <c:v>60.000000000000519</c:v>
                </c:pt>
                <c:pt idx="60">
                  <c:v>69.999999999997911</c:v>
                </c:pt>
                <c:pt idx="61">
                  <c:v>79.999999999996845</c:v>
                </c:pt>
                <c:pt idx="62">
                  <c:v>89.999999999997044</c:v>
                </c:pt>
                <c:pt idx="63">
                  <c:v>100.00000000000529</c:v>
                </c:pt>
                <c:pt idx="64">
                  <c:v>199.99999999999034</c:v>
                </c:pt>
                <c:pt idx="65">
                  <c:v>203.00000000000213</c:v>
                </c:pt>
                <c:pt idx="66">
                  <c:v>300.00000000001342</c:v>
                </c:pt>
                <c:pt idx="67">
                  <c:v>400.00000000000949</c:v>
                </c:pt>
                <c:pt idx="68">
                  <c:v>499.99965174650231</c:v>
                </c:pt>
                <c:pt idx="69">
                  <c:v>590.70963160571932</c:v>
                </c:pt>
                <c:pt idx="70">
                  <c:v>664.85130804233063</c:v>
                </c:pt>
                <c:pt idx="71">
                  <c:v>725.23757760728927</c:v>
                </c:pt>
                <c:pt idx="72">
                  <c:v>774.43940401191696</c:v>
                </c:pt>
                <c:pt idx="73">
                  <c:v>814.61251568395096</c:v>
                </c:pt>
                <c:pt idx="74">
                  <c:v>930.26207462484012</c:v>
                </c:pt>
                <c:pt idx="75">
                  <c:v>974.93717387326478</c:v>
                </c:pt>
                <c:pt idx="76">
                  <c:v>992.15799580798489</c:v>
                </c:pt>
                <c:pt idx="77">
                  <c:v>998.20506334277331</c:v>
                </c:pt>
                <c:pt idx="78">
                  <c:v>999.82119094866118</c:v>
                </c:pt>
                <c:pt idx="79">
                  <c:v>1000.0000000000201</c:v>
                </c:pt>
                <c:pt idx="80">
                  <c:v>1000.8244424460962</c:v>
                </c:pt>
                <c:pt idx="81">
                  <c:v>1004.9199130846985</c:v>
                </c:pt>
                <c:pt idx="82">
                  <c:v>1012.8993611828898</c:v>
                </c:pt>
                <c:pt idx="83">
                  <c:v>1024.5001738588119</c:v>
                </c:pt>
                <c:pt idx="84">
                  <c:v>1039.2900226204315</c:v>
                </c:pt>
                <c:pt idx="85">
                  <c:v>1056.8562674863042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18D-41E4-9EB8-2985F3516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76288"/>
        <c:axId val="407476680"/>
      </c:scatterChart>
      <c:valAx>
        <c:axId val="407476288"/>
        <c:scaling>
          <c:logBase val="10"/>
          <c:orientation val="minMax"/>
          <c:max val="100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Luminance (cd/m2)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680"/>
        <c:crosses val="autoZero"/>
        <c:crossBetween val="midCat"/>
      </c:valAx>
      <c:valAx>
        <c:axId val="407476680"/>
        <c:scaling>
          <c:logBase val="10"/>
          <c:orientation val="minMax"/>
          <c:max val="10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Luminance (cd/m2)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input = output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17-40C8-8523-6F9CC40EE602}"/>
            </c:ext>
          </c:extLst>
        </c:ser>
        <c:ser>
          <c:idx val="1"/>
          <c:order val="1"/>
          <c:tx>
            <c:v>BT.2390 Tonemapped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EETF!$I$18:$I$103</c:f>
              <c:numCache>
                <c:formatCode>General</c:formatCode>
                <c:ptCount val="86"/>
                <c:pt idx="0">
                  <c:v>1.000000000000015E-5</c:v>
                </c:pt>
                <c:pt idx="1">
                  <c:v>2.000000000000012E-5</c:v>
                </c:pt>
                <c:pt idx="2">
                  <c:v>3.0000000000000058E-5</c:v>
                </c:pt>
                <c:pt idx="3">
                  <c:v>3.9999999999999895E-5</c:v>
                </c:pt>
                <c:pt idx="4">
                  <c:v>5.0000000000000355E-5</c:v>
                </c:pt>
                <c:pt idx="5">
                  <c:v>5.9999999999999588E-5</c:v>
                </c:pt>
                <c:pt idx="6">
                  <c:v>7.0000000000000184E-5</c:v>
                </c:pt>
                <c:pt idx="7">
                  <c:v>7.9999999999999939E-5</c:v>
                </c:pt>
                <c:pt idx="8">
                  <c:v>8.9999999999999965E-5</c:v>
                </c:pt>
                <c:pt idx="9">
                  <c:v>1.0000000000000124E-4</c:v>
                </c:pt>
                <c:pt idx="10">
                  <c:v>1.9999999999999719E-4</c:v>
                </c:pt>
                <c:pt idx="11">
                  <c:v>2.999999999999977E-4</c:v>
                </c:pt>
                <c:pt idx="12">
                  <c:v>3.9999999999999509E-4</c:v>
                </c:pt>
                <c:pt idx="13">
                  <c:v>4.999999999999934E-4</c:v>
                </c:pt>
                <c:pt idx="14">
                  <c:v>6.0000000000000515E-4</c:v>
                </c:pt>
                <c:pt idx="15">
                  <c:v>7.0000000000000021E-4</c:v>
                </c:pt>
                <c:pt idx="16">
                  <c:v>8.0000000000001164E-4</c:v>
                </c:pt>
                <c:pt idx="17">
                  <c:v>9.0000000000000063E-4</c:v>
                </c:pt>
                <c:pt idx="18">
                  <c:v>9.9999999999999221E-4</c:v>
                </c:pt>
                <c:pt idx="19">
                  <c:v>2.0000000000000061E-3</c:v>
                </c:pt>
                <c:pt idx="20">
                  <c:v>3.0000000000000816E-3</c:v>
                </c:pt>
                <c:pt idx="21">
                  <c:v>4.0000000000000903E-3</c:v>
                </c:pt>
                <c:pt idx="22">
                  <c:v>5.000000000000073E-3</c:v>
                </c:pt>
                <c:pt idx="23">
                  <c:v>6.0000000000000678E-3</c:v>
                </c:pt>
                <c:pt idx="24">
                  <c:v>7.0000000000001086E-3</c:v>
                </c:pt>
                <c:pt idx="25">
                  <c:v>8.0000000000000401E-3</c:v>
                </c:pt>
                <c:pt idx="26">
                  <c:v>8.9999999999998883E-3</c:v>
                </c:pt>
                <c:pt idx="27">
                  <c:v>1.0000000000000059E-2</c:v>
                </c:pt>
                <c:pt idx="28">
                  <c:v>1.9999999999999692E-2</c:v>
                </c:pt>
                <c:pt idx="29">
                  <c:v>2.9999999999999728E-2</c:v>
                </c:pt>
                <c:pt idx="30">
                  <c:v>3.9999999999998891E-2</c:v>
                </c:pt>
                <c:pt idx="31">
                  <c:v>5.0000000000001585E-2</c:v>
                </c:pt>
                <c:pt idx="32">
                  <c:v>6.0000000000000005E-2</c:v>
                </c:pt>
                <c:pt idx="33">
                  <c:v>6.9999999999999798E-2</c:v>
                </c:pt>
                <c:pt idx="34">
                  <c:v>7.9999999999999197E-2</c:v>
                </c:pt>
                <c:pt idx="35">
                  <c:v>8.9999999999999303E-2</c:v>
                </c:pt>
                <c:pt idx="36">
                  <c:v>9.9999999999999811E-2</c:v>
                </c:pt>
                <c:pt idx="37">
                  <c:v>0.20000000000000426</c:v>
                </c:pt>
                <c:pt idx="38">
                  <c:v>0.29999999999999338</c:v>
                </c:pt>
                <c:pt idx="39">
                  <c:v>0.39999999999998648</c:v>
                </c:pt>
                <c:pt idx="40">
                  <c:v>0.49999999999999684</c:v>
                </c:pt>
                <c:pt idx="41">
                  <c:v>0.59999999999998366</c:v>
                </c:pt>
                <c:pt idx="42">
                  <c:v>0.69999999999998508</c:v>
                </c:pt>
                <c:pt idx="43">
                  <c:v>0.80000000000000293</c:v>
                </c:pt>
                <c:pt idx="44">
                  <c:v>0.90000000000000191</c:v>
                </c:pt>
                <c:pt idx="45">
                  <c:v>0.99999999999999734</c:v>
                </c:pt>
                <c:pt idx="46">
                  <c:v>1.9999999999999913</c:v>
                </c:pt>
                <c:pt idx="47">
                  <c:v>2.9999999999999529</c:v>
                </c:pt>
                <c:pt idx="48">
                  <c:v>4.0000000000000613</c:v>
                </c:pt>
                <c:pt idx="49">
                  <c:v>5.0000000000000275</c:v>
                </c:pt>
                <c:pt idx="50">
                  <c:v>6.0000000000001092</c:v>
                </c:pt>
                <c:pt idx="51">
                  <c:v>7.000000000000461</c:v>
                </c:pt>
                <c:pt idx="52">
                  <c:v>8.0000000000005205</c:v>
                </c:pt>
                <c:pt idx="53">
                  <c:v>9.000000000000318</c:v>
                </c:pt>
                <c:pt idx="54">
                  <c:v>9.9999999999999591</c:v>
                </c:pt>
                <c:pt idx="55">
                  <c:v>19.999999999999474</c:v>
                </c:pt>
                <c:pt idx="56">
                  <c:v>29.999999999998899</c:v>
                </c:pt>
                <c:pt idx="57">
                  <c:v>39.999999999998309</c:v>
                </c:pt>
                <c:pt idx="58">
                  <c:v>50.000000000000284</c:v>
                </c:pt>
                <c:pt idx="59">
                  <c:v>60.000000000000519</c:v>
                </c:pt>
                <c:pt idx="60">
                  <c:v>69.999999999997911</c:v>
                </c:pt>
                <c:pt idx="61">
                  <c:v>79.999999999996845</c:v>
                </c:pt>
                <c:pt idx="62">
                  <c:v>89.999999999997044</c:v>
                </c:pt>
                <c:pt idx="63">
                  <c:v>100.00000000000529</c:v>
                </c:pt>
                <c:pt idx="64">
                  <c:v>199.99999999999034</c:v>
                </c:pt>
                <c:pt idx="65">
                  <c:v>203.00000000000213</c:v>
                </c:pt>
                <c:pt idx="66">
                  <c:v>300.00000000001342</c:v>
                </c:pt>
                <c:pt idx="67">
                  <c:v>400.00000000000949</c:v>
                </c:pt>
                <c:pt idx="68">
                  <c:v>499.99965174650231</c:v>
                </c:pt>
                <c:pt idx="69">
                  <c:v>590.70963160571932</c:v>
                </c:pt>
                <c:pt idx="70">
                  <c:v>664.85130804233063</c:v>
                </c:pt>
                <c:pt idx="71">
                  <c:v>725.23757760728927</c:v>
                </c:pt>
                <c:pt idx="72">
                  <c:v>774.43940401191696</c:v>
                </c:pt>
                <c:pt idx="73">
                  <c:v>814.61251568395096</c:v>
                </c:pt>
                <c:pt idx="74">
                  <c:v>930.26207462484012</c:v>
                </c:pt>
                <c:pt idx="75">
                  <c:v>974.93717387326478</c:v>
                </c:pt>
                <c:pt idx="76">
                  <c:v>992.15799580798489</c:v>
                </c:pt>
                <c:pt idx="77">
                  <c:v>998.20506334277331</c:v>
                </c:pt>
                <c:pt idx="78">
                  <c:v>999.82119094866118</c:v>
                </c:pt>
                <c:pt idx="79">
                  <c:v>1000.0000000000201</c:v>
                </c:pt>
                <c:pt idx="80">
                  <c:v>1000.8244424460962</c:v>
                </c:pt>
                <c:pt idx="81">
                  <c:v>1004.9199130846985</c:v>
                </c:pt>
                <c:pt idx="82">
                  <c:v>1012.8993611828898</c:v>
                </c:pt>
                <c:pt idx="83">
                  <c:v>1024.5001738588119</c:v>
                </c:pt>
                <c:pt idx="84">
                  <c:v>1039.2900226204315</c:v>
                </c:pt>
                <c:pt idx="85">
                  <c:v>1056.8562674863042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17-40C8-8523-6F9CC40EE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5536"/>
        <c:axId val="407475504"/>
      </c:scatterChart>
      <c:valAx>
        <c:axId val="882553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Luminance (nits)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5504"/>
        <c:crosses val="autoZero"/>
        <c:crossBetween val="midCat"/>
      </c:valAx>
      <c:valAx>
        <c:axId val="407475504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Luminance (nits)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input = output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29-46D9-B650-C80BFAAE357A}"/>
            </c:ext>
          </c:extLst>
        </c:ser>
        <c:ser>
          <c:idx val="1"/>
          <c:order val="1"/>
          <c:tx>
            <c:v>BT.2390 Tonemapped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EETF!$I$18:$I$103</c:f>
              <c:numCache>
                <c:formatCode>General</c:formatCode>
                <c:ptCount val="86"/>
                <c:pt idx="0">
                  <c:v>1.000000000000015E-5</c:v>
                </c:pt>
                <c:pt idx="1">
                  <c:v>2.000000000000012E-5</c:v>
                </c:pt>
                <c:pt idx="2">
                  <c:v>3.0000000000000058E-5</c:v>
                </c:pt>
                <c:pt idx="3">
                  <c:v>3.9999999999999895E-5</c:v>
                </c:pt>
                <c:pt idx="4">
                  <c:v>5.0000000000000355E-5</c:v>
                </c:pt>
                <c:pt idx="5">
                  <c:v>5.9999999999999588E-5</c:v>
                </c:pt>
                <c:pt idx="6">
                  <c:v>7.0000000000000184E-5</c:v>
                </c:pt>
                <c:pt idx="7">
                  <c:v>7.9999999999999939E-5</c:v>
                </c:pt>
                <c:pt idx="8">
                  <c:v>8.9999999999999965E-5</c:v>
                </c:pt>
                <c:pt idx="9">
                  <c:v>1.0000000000000124E-4</c:v>
                </c:pt>
                <c:pt idx="10">
                  <c:v>1.9999999999999719E-4</c:v>
                </c:pt>
                <c:pt idx="11">
                  <c:v>2.999999999999977E-4</c:v>
                </c:pt>
                <c:pt idx="12">
                  <c:v>3.9999999999999509E-4</c:v>
                </c:pt>
                <c:pt idx="13">
                  <c:v>4.999999999999934E-4</c:v>
                </c:pt>
                <c:pt idx="14">
                  <c:v>6.0000000000000515E-4</c:v>
                </c:pt>
                <c:pt idx="15">
                  <c:v>7.0000000000000021E-4</c:v>
                </c:pt>
                <c:pt idx="16">
                  <c:v>8.0000000000001164E-4</c:v>
                </c:pt>
                <c:pt idx="17">
                  <c:v>9.0000000000000063E-4</c:v>
                </c:pt>
                <c:pt idx="18">
                  <c:v>9.9999999999999221E-4</c:v>
                </c:pt>
                <c:pt idx="19">
                  <c:v>2.0000000000000061E-3</c:v>
                </c:pt>
                <c:pt idx="20">
                  <c:v>3.0000000000000816E-3</c:v>
                </c:pt>
                <c:pt idx="21">
                  <c:v>4.0000000000000903E-3</c:v>
                </c:pt>
                <c:pt idx="22">
                  <c:v>5.000000000000073E-3</c:v>
                </c:pt>
                <c:pt idx="23">
                  <c:v>6.0000000000000678E-3</c:v>
                </c:pt>
                <c:pt idx="24">
                  <c:v>7.0000000000001086E-3</c:v>
                </c:pt>
                <c:pt idx="25">
                  <c:v>8.0000000000000401E-3</c:v>
                </c:pt>
                <c:pt idx="26">
                  <c:v>8.9999999999998883E-3</c:v>
                </c:pt>
                <c:pt idx="27">
                  <c:v>1.0000000000000059E-2</c:v>
                </c:pt>
                <c:pt idx="28">
                  <c:v>1.9999999999999692E-2</c:v>
                </c:pt>
                <c:pt idx="29">
                  <c:v>2.9999999999999728E-2</c:v>
                </c:pt>
                <c:pt idx="30">
                  <c:v>3.9999999999998891E-2</c:v>
                </c:pt>
                <c:pt idx="31">
                  <c:v>5.0000000000001585E-2</c:v>
                </c:pt>
                <c:pt idx="32">
                  <c:v>6.0000000000000005E-2</c:v>
                </c:pt>
                <c:pt idx="33">
                  <c:v>6.9999999999999798E-2</c:v>
                </c:pt>
                <c:pt idx="34">
                  <c:v>7.9999999999999197E-2</c:v>
                </c:pt>
                <c:pt idx="35">
                  <c:v>8.9999999999999303E-2</c:v>
                </c:pt>
                <c:pt idx="36">
                  <c:v>9.9999999999999811E-2</c:v>
                </c:pt>
                <c:pt idx="37">
                  <c:v>0.20000000000000426</c:v>
                </c:pt>
                <c:pt idx="38">
                  <c:v>0.29999999999999338</c:v>
                </c:pt>
                <c:pt idx="39">
                  <c:v>0.39999999999998648</c:v>
                </c:pt>
                <c:pt idx="40">
                  <c:v>0.49999999999999684</c:v>
                </c:pt>
                <c:pt idx="41">
                  <c:v>0.59999999999998366</c:v>
                </c:pt>
                <c:pt idx="42">
                  <c:v>0.69999999999998508</c:v>
                </c:pt>
                <c:pt idx="43">
                  <c:v>0.80000000000000293</c:v>
                </c:pt>
                <c:pt idx="44">
                  <c:v>0.90000000000000191</c:v>
                </c:pt>
                <c:pt idx="45">
                  <c:v>0.99999999999999734</c:v>
                </c:pt>
                <c:pt idx="46">
                  <c:v>1.9999999999999913</c:v>
                </c:pt>
                <c:pt idx="47">
                  <c:v>2.9999999999999529</c:v>
                </c:pt>
                <c:pt idx="48">
                  <c:v>4.0000000000000613</c:v>
                </c:pt>
                <c:pt idx="49">
                  <c:v>5.0000000000000275</c:v>
                </c:pt>
                <c:pt idx="50">
                  <c:v>6.0000000000001092</c:v>
                </c:pt>
                <c:pt idx="51">
                  <c:v>7.000000000000461</c:v>
                </c:pt>
                <c:pt idx="52">
                  <c:v>8.0000000000005205</c:v>
                </c:pt>
                <c:pt idx="53">
                  <c:v>9.000000000000318</c:v>
                </c:pt>
                <c:pt idx="54">
                  <c:v>9.9999999999999591</c:v>
                </c:pt>
                <c:pt idx="55">
                  <c:v>19.999999999999474</c:v>
                </c:pt>
                <c:pt idx="56">
                  <c:v>29.999999999998899</c:v>
                </c:pt>
                <c:pt idx="57">
                  <c:v>39.999999999998309</c:v>
                </c:pt>
                <c:pt idx="58">
                  <c:v>50.000000000000284</c:v>
                </c:pt>
                <c:pt idx="59">
                  <c:v>60.000000000000519</c:v>
                </c:pt>
                <c:pt idx="60">
                  <c:v>69.999999999997911</c:v>
                </c:pt>
                <c:pt idx="61">
                  <c:v>79.999999999996845</c:v>
                </c:pt>
                <c:pt idx="62">
                  <c:v>89.999999999997044</c:v>
                </c:pt>
                <c:pt idx="63">
                  <c:v>100.00000000000529</c:v>
                </c:pt>
                <c:pt idx="64">
                  <c:v>199.99999999999034</c:v>
                </c:pt>
                <c:pt idx="65">
                  <c:v>203.00000000000213</c:v>
                </c:pt>
                <c:pt idx="66">
                  <c:v>300.00000000001342</c:v>
                </c:pt>
                <c:pt idx="67">
                  <c:v>400.00000000000949</c:v>
                </c:pt>
                <c:pt idx="68">
                  <c:v>499.99965174650231</c:v>
                </c:pt>
                <c:pt idx="69">
                  <c:v>590.70963160571932</c:v>
                </c:pt>
                <c:pt idx="70">
                  <c:v>664.85130804233063</c:v>
                </c:pt>
                <c:pt idx="71">
                  <c:v>725.23757760728927</c:v>
                </c:pt>
                <c:pt idx="72">
                  <c:v>774.43940401191696</c:v>
                </c:pt>
                <c:pt idx="73">
                  <c:v>814.61251568395096</c:v>
                </c:pt>
                <c:pt idx="74">
                  <c:v>930.26207462484012</c:v>
                </c:pt>
                <c:pt idx="75">
                  <c:v>974.93717387326478</c:v>
                </c:pt>
                <c:pt idx="76">
                  <c:v>992.15799580798489</c:v>
                </c:pt>
                <c:pt idx="77">
                  <c:v>998.20506334277331</c:v>
                </c:pt>
                <c:pt idx="78">
                  <c:v>999.82119094866118</c:v>
                </c:pt>
                <c:pt idx="79">
                  <c:v>1000.0000000000201</c:v>
                </c:pt>
                <c:pt idx="80">
                  <c:v>1000.8244424460962</c:v>
                </c:pt>
                <c:pt idx="81">
                  <c:v>1004.9199130846985</c:v>
                </c:pt>
                <c:pt idx="82">
                  <c:v>1012.8993611828898</c:v>
                </c:pt>
                <c:pt idx="83">
                  <c:v>1024.5001738588119</c:v>
                </c:pt>
                <c:pt idx="84">
                  <c:v>1039.2900226204315</c:v>
                </c:pt>
                <c:pt idx="85">
                  <c:v>1056.8562674863042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29-46D9-B650-C80BFAAE3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76288"/>
        <c:axId val="407476680"/>
      </c:scatterChart>
      <c:valAx>
        <c:axId val="407476288"/>
        <c:scaling>
          <c:logBase val="10"/>
          <c:orientation val="minMax"/>
          <c:max val="10000"/>
          <c:min val="1.0000000000000004E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Luminance (nits)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680"/>
        <c:crosses val="autoZero"/>
        <c:crossBetween val="midCat"/>
      </c:valAx>
      <c:valAx>
        <c:axId val="407476680"/>
        <c:scaling>
          <c:logBase val="10"/>
          <c:orientation val="minMax"/>
          <c:max val="10000"/>
          <c:min val="1.000000000000000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Luminance (nits)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ITU-R BT.2390 EETF Tone map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input = output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1D-4411-A8FC-AF020C1C0B04}"/>
            </c:ext>
          </c:extLst>
        </c:ser>
        <c:ser>
          <c:idx val="1"/>
          <c:order val="1"/>
          <c:tx>
            <c:v>BT.2390 Tonemapped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EETF!$A$18:$A$103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2.0000000000000002E-5</c:v>
                </c:pt>
                <c:pt idx="2">
                  <c:v>3.0000000000000004E-5</c:v>
                </c:pt>
                <c:pt idx="3">
                  <c:v>4.0000000000000003E-5</c:v>
                </c:pt>
                <c:pt idx="4">
                  <c:v>5.0000000000000002E-5</c:v>
                </c:pt>
                <c:pt idx="5">
                  <c:v>6.0000000000000008E-5</c:v>
                </c:pt>
                <c:pt idx="6">
                  <c:v>7.0000000000000007E-5</c:v>
                </c:pt>
                <c:pt idx="7">
                  <c:v>8.0000000000000007E-5</c:v>
                </c:pt>
                <c:pt idx="8">
                  <c:v>9.0000000000000006E-5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3.0000000000000003E-4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6.0000000000000006E-4</c:v>
                </c:pt>
                <c:pt idx="15">
                  <c:v>6.9999999999999999E-4</c:v>
                </c:pt>
                <c:pt idx="16">
                  <c:v>8.0000000000000004E-4</c:v>
                </c:pt>
                <c:pt idx="17">
                  <c:v>9.0000000000000008E-4</c:v>
                </c:pt>
                <c:pt idx="18">
                  <c:v>1E-3</c:v>
                </c:pt>
                <c:pt idx="19">
                  <c:v>2E-3</c:v>
                </c:pt>
                <c:pt idx="20">
                  <c:v>3.0000000000000001E-3</c:v>
                </c:pt>
                <c:pt idx="21">
                  <c:v>4.0000000000000001E-3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9.0000000000000011E-3</c:v>
                </c:pt>
                <c:pt idx="27">
                  <c:v>0.01</c:v>
                </c:pt>
                <c:pt idx="28">
                  <c:v>0.02</c:v>
                </c:pt>
                <c:pt idx="29">
                  <c:v>0.03</c:v>
                </c:pt>
                <c:pt idx="30">
                  <c:v>0.04</c:v>
                </c:pt>
                <c:pt idx="31">
                  <c:v>0.05</c:v>
                </c:pt>
                <c:pt idx="32">
                  <c:v>0.06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0.09</c:v>
                </c:pt>
                <c:pt idx="36">
                  <c:v>0.1</c:v>
                </c:pt>
                <c:pt idx="37">
                  <c:v>0.2</c:v>
                </c:pt>
                <c:pt idx="38">
                  <c:v>0.30000000000000004</c:v>
                </c:pt>
                <c:pt idx="39">
                  <c:v>0.4</c:v>
                </c:pt>
                <c:pt idx="40">
                  <c:v>0.5</c:v>
                </c:pt>
                <c:pt idx="41">
                  <c:v>0.60000000000000009</c:v>
                </c:pt>
                <c:pt idx="42">
                  <c:v>0.70000000000000007</c:v>
                </c:pt>
                <c:pt idx="43">
                  <c:v>0.8</c:v>
                </c:pt>
                <c:pt idx="44">
                  <c:v>0.9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20</c:v>
                </c:pt>
                <c:pt idx="56">
                  <c:v>30</c:v>
                </c:pt>
                <c:pt idx="57">
                  <c:v>40</c:v>
                </c:pt>
                <c:pt idx="58">
                  <c:v>50</c:v>
                </c:pt>
                <c:pt idx="59">
                  <c:v>60</c:v>
                </c:pt>
                <c:pt idx="60">
                  <c:v>70</c:v>
                </c:pt>
                <c:pt idx="61">
                  <c:v>80</c:v>
                </c:pt>
                <c:pt idx="62">
                  <c:v>90</c:v>
                </c:pt>
                <c:pt idx="63">
                  <c:v>100</c:v>
                </c:pt>
                <c:pt idx="64">
                  <c:v>200</c:v>
                </c:pt>
                <c:pt idx="65">
                  <c:v>203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1500</c:v>
                </c:pt>
                <c:pt idx="75">
                  <c:v>2000</c:v>
                </c:pt>
                <c:pt idx="76">
                  <c:v>2500</c:v>
                </c:pt>
                <c:pt idx="77">
                  <c:v>3000</c:v>
                </c:pt>
                <c:pt idx="78">
                  <c:v>3500</c:v>
                </c:pt>
                <c:pt idx="79">
                  <c:v>4000</c:v>
                </c:pt>
                <c:pt idx="80">
                  <c:v>5000</c:v>
                </c:pt>
                <c:pt idx="81">
                  <c:v>6000</c:v>
                </c:pt>
                <c:pt idx="82">
                  <c:v>7000</c:v>
                </c:pt>
                <c:pt idx="83">
                  <c:v>8000</c:v>
                </c:pt>
                <c:pt idx="84">
                  <c:v>9000</c:v>
                </c:pt>
                <c:pt idx="85">
                  <c:v>10000</c:v>
                </c:pt>
              </c:numCache>
            </c:numRef>
          </c:xVal>
          <c:yVal>
            <c:numRef>
              <c:f>EETF!$I$18:$I$103</c:f>
              <c:numCache>
                <c:formatCode>General</c:formatCode>
                <c:ptCount val="86"/>
                <c:pt idx="0">
                  <c:v>1.000000000000015E-5</c:v>
                </c:pt>
                <c:pt idx="1">
                  <c:v>2.000000000000012E-5</c:v>
                </c:pt>
                <c:pt idx="2">
                  <c:v>3.0000000000000058E-5</c:v>
                </c:pt>
                <c:pt idx="3">
                  <c:v>3.9999999999999895E-5</c:v>
                </c:pt>
                <c:pt idx="4">
                  <c:v>5.0000000000000355E-5</c:v>
                </c:pt>
                <c:pt idx="5">
                  <c:v>5.9999999999999588E-5</c:v>
                </c:pt>
                <c:pt idx="6">
                  <c:v>7.0000000000000184E-5</c:v>
                </c:pt>
                <c:pt idx="7">
                  <c:v>7.9999999999999939E-5</c:v>
                </c:pt>
                <c:pt idx="8">
                  <c:v>8.9999999999999965E-5</c:v>
                </c:pt>
                <c:pt idx="9">
                  <c:v>1.0000000000000124E-4</c:v>
                </c:pt>
                <c:pt idx="10">
                  <c:v>1.9999999999999719E-4</c:v>
                </c:pt>
                <c:pt idx="11">
                  <c:v>2.999999999999977E-4</c:v>
                </c:pt>
                <c:pt idx="12">
                  <c:v>3.9999999999999509E-4</c:v>
                </c:pt>
                <c:pt idx="13">
                  <c:v>4.999999999999934E-4</c:v>
                </c:pt>
                <c:pt idx="14">
                  <c:v>6.0000000000000515E-4</c:v>
                </c:pt>
                <c:pt idx="15">
                  <c:v>7.0000000000000021E-4</c:v>
                </c:pt>
                <c:pt idx="16">
                  <c:v>8.0000000000001164E-4</c:v>
                </c:pt>
                <c:pt idx="17">
                  <c:v>9.0000000000000063E-4</c:v>
                </c:pt>
                <c:pt idx="18">
                  <c:v>9.9999999999999221E-4</c:v>
                </c:pt>
                <c:pt idx="19">
                  <c:v>2.0000000000000061E-3</c:v>
                </c:pt>
                <c:pt idx="20">
                  <c:v>3.0000000000000816E-3</c:v>
                </c:pt>
                <c:pt idx="21">
                  <c:v>4.0000000000000903E-3</c:v>
                </c:pt>
                <c:pt idx="22">
                  <c:v>5.000000000000073E-3</c:v>
                </c:pt>
                <c:pt idx="23">
                  <c:v>6.0000000000000678E-3</c:v>
                </c:pt>
                <c:pt idx="24">
                  <c:v>7.0000000000001086E-3</c:v>
                </c:pt>
                <c:pt idx="25">
                  <c:v>8.0000000000000401E-3</c:v>
                </c:pt>
                <c:pt idx="26">
                  <c:v>8.9999999999998883E-3</c:v>
                </c:pt>
                <c:pt idx="27">
                  <c:v>1.0000000000000059E-2</c:v>
                </c:pt>
                <c:pt idx="28">
                  <c:v>1.9999999999999692E-2</c:v>
                </c:pt>
                <c:pt idx="29">
                  <c:v>2.9999999999999728E-2</c:v>
                </c:pt>
                <c:pt idx="30">
                  <c:v>3.9999999999998891E-2</c:v>
                </c:pt>
                <c:pt idx="31">
                  <c:v>5.0000000000001585E-2</c:v>
                </c:pt>
                <c:pt idx="32">
                  <c:v>6.0000000000000005E-2</c:v>
                </c:pt>
                <c:pt idx="33">
                  <c:v>6.9999999999999798E-2</c:v>
                </c:pt>
                <c:pt idx="34">
                  <c:v>7.9999999999999197E-2</c:v>
                </c:pt>
                <c:pt idx="35">
                  <c:v>8.9999999999999303E-2</c:v>
                </c:pt>
                <c:pt idx="36">
                  <c:v>9.9999999999999811E-2</c:v>
                </c:pt>
                <c:pt idx="37">
                  <c:v>0.20000000000000426</c:v>
                </c:pt>
                <c:pt idx="38">
                  <c:v>0.29999999999999338</c:v>
                </c:pt>
                <c:pt idx="39">
                  <c:v>0.39999999999998648</c:v>
                </c:pt>
                <c:pt idx="40">
                  <c:v>0.49999999999999684</c:v>
                </c:pt>
                <c:pt idx="41">
                  <c:v>0.59999999999998366</c:v>
                </c:pt>
                <c:pt idx="42">
                  <c:v>0.69999999999998508</c:v>
                </c:pt>
                <c:pt idx="43">
                  <c:v>0.80000000000000293</c:v>
                </c:pt>
                <c:pt idx="44">
                  <c:v>0.90000000000000191</c:v>
                </c:pt>
                <c:pt idx="45">
                  <c:v>0.99999999999999734</c:v>
                </c:pt>
                <c:pt idx="46">
                  <c:v>1.9999999999999913</c:v>
                </c:pt>
                <c:pt idx="47">
                  <c:v>2.9999999999999529</c:v>
                </c:pt>
                <c:pt idx="48">
                  <c:v>4.0000000000000613</c:v>
                </c:pt>
                <c:pt idx="49">
                  <c:v>5.0000000000000275</c:v>
                </c:pt>
                <c:pt idx="50">
                  <c:v>6.0000000000001092</c:v>
                </c:pt>
                <c:pt idx="51">
                  <c:v>7.000000000000461</c:v>
                </c:pt>
                <c:pt idx="52">
                  <c:v>8.0000000000005205</c:v>
                </c:pt>
                <c:pt idx="53">
                  <c:v>9.000000000000318</c:v>
                </c:pt>
                <c:pt idx="54">
                  <c:v>9.9999999999999591</c:v>
                </c:pt>
                <c:pt idx="55">
                  <c:v>19.999999999999474</c:v>
                </c:pt>
                <c:pt idx="56">
                  <c:v>29.999999999998899</c:v>
                </c:pt>
                <c:pt idx="57">
                  <c:v>39.999999999998309</c:v>
                </c:pt>
                <c:pt idx="58">
                  <c:v>50.000000000000284</c:v>
                </c:pt>
                <c:pt idx="59">
                  <c:v>60.000000000000519</c:v>
                </c:pt>
                <c:pt idx="60">
                  <c:v>69.999999999997911</c:v>
                </c:pt>
                <c:pt idx="61">
                  <c:v>79.999999999996845</c:v>
                </c:pt>
                <c:pt idx="62">
                  <c:v>89.999999999997044</c:v>
                </c:pt>
                <c:pt idx="63">
                  <c:v>100.00000000000529</c:v>
                </c:pt>
                <c:pt idx="64">
                  <c:v>199.99999999999034</c:v>
                </c:pt>
                <c:pt idx="65">
                  <c:v>203.00000000000213</c:v>
                </c:pt>
                <c:pt idx="66">
                  <c:v>300.00000000001342</c:v>
                </c:pt>
                <c:pt idx="67">
                  <c:v>400.00000000000949</c:v>
                </c:pt>
                <c:pt idx="68">
                  <c:v>499.99965174650231</c:v>
                </c:pt>
                <c:pt idx="69">
                  <c:v>590.70963160571932</c:v>
                </c:pt>
                <c:pt idx="70">
                  <c:v>664.85130804233063</c:v>
                </c:pt>
                <c:pt idx="71">
                  <c:v>725.23757760728927</c:v>
                </c:pt>
                <c:pt idx="72">
                  <c:v>774.43940401191696</c:v>
                </c:pt>
                <c:pt idx="73">
                  <c:v>814.61251568395096</c:v>
                </c:pt>
                <c:pt idx="74">
                  <c:v>930.26207462484012</c:v>
                </c:pt>
                <c:pt idx="75">
                  <c:v>974.93717387326478</c:v>
                </c:pt>
                <c:pt idx="76">
                  <c:v>992.15799580798489</c:v>
                </c:pt>
                <c:pt idx="77">
                  <c:v>998.20506334277331</c:v>
                </c:pt>
                <c:pt idx="78">
                  <c:v>999.82119094866118</c:v>
                </c:pt>
                <c:pt idx="79">
                  <c:v>1000.0000000000201</c:v>
                </c:pt>
                <c:pt idx="80">
                  <c:v>1000.8244424460962</c:v>
                </c:pt>
                <c:pt idx="81">
                  <c:v>1004.9199130846985</c:v>
                </c:pt>
                <c:pt idx="82">
                  <c:v>1012.8993611828898</c:v>
                </c:pt>
                <c:pt idx="83">
                  <c:v>1024.5001738588119</c:v>
                </c:pt>
                <c:pt idx="84">
                  <c:v>1039.2900226204315</c:v>
                </c:pt>
                <c:pt idx="85">
                  <c:v>1056.8562674863042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1D-4411-A8FC-AF020C1C0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76288"/>
        <c:axId val="407476680"/>
      </c:scatterChart>
      <c:valAx>
        <c:axId val="407476288"/>
        <c:scaling>
          <c:logBase val="10"/>
          <c:orientation val="minMax"/>
          <c:max val="1000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Reference Luminance </a:t>
                </a:r>
                <a:r>
                  <a:rPr lang="en-US" sz="1000" b="0" i="0" u="none" strike="noStrike" baseline="0">
                    <a:effectLst/>
                  </a:rPr>
                  <a:t>(cd/m</a:t>
                </a:r>
                <a:r>
                  <a:rPr lang="en-US" sz="1000" b="0" i="0" u="none" strike="noStrike" baseline="30000">
                    <a:effectLst/>
                  </a:rPr>
                  <a:t>2</a:t>
                </a:r>
                <a:r>
                  <a:rPr lang="en-US" sz="1000" b="0" i="0" u="none" strike="noStrike" baseline="0">
                    <a:effectLst/>
                  </a:rPr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680"/>
        <c:crosses val="autoZero"/>
        <c:crossBetween val="midCat"/>
      </c:valAx>
      <c:valAx>
        <c:axId val="407476680"/>
        <c:scaling>
          <c:logBase val="10"/>
          <c:orientation val="minMax"/>
          <c:max val="10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Luminance (cd/m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76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C8B8CDA-E52E-4D68-B1D2-9B1D03A56174}">
  <sheetPr/>
  <sheetViews>
    <sheetView zoomScale="15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349" cy="62900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7DD701-CFBB-43D2-B44F-2CDB503090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36</xdr:row>
      <xdr:rowOff>71437</xdr:rowOff>
    </xdr:from>
    <xdr:to>
      <xdr:col>17</xdr:col>
      <xdr:colOff>276225</xdr:colOff>
      <xdr:row>53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20</xdr:row>
      <xdr:rowOff>114300</xdr:rowOff>
    </xdr:from>
    <xdr:to>
      <xdr:col>17</xdr:col>
      <xdr:colOff>333375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absoluteAnchor>
    <xdr:pos x="11410950" y="838200"/>
    <xdr:ext cx="4591050" cy="25146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3F74F0-5277-46FA-A4E6-D03366040C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abSelected="1" workbookViewId="0"/>
  </sheetViews>
  <sheetFormatPr defaultRowHeight="15" x14ac:dyDescent="0.25"/>
  <cols>
    <col min="1" max="1" width="19.7109375" bestFit="1" customWidth="1"/>
    <col min="2" max="2" width="49.5703125" bestFit="1" customWidth="1"/>
    <col min="3" max="3" width="12" bestFit="1" customWidth="1"/>
    <col min="4" max="5" width="12.7109375" bestFit="1" customWidth="1"/>
    <col min="7" max="7" width="12" bestFit="1" customWidth="1"/>
    <col min="8" max="8" width="12" customWidth="1"/>
    <col min="9" max="9" width="22.28515625" bestFit="1" customWidth="1"/>
  </cols>
  <sheetData>
    <row r="1" spans="2:8" x14ac:dyDescent="0.25">
      <c r="B1" t="s">
        <v>22</v>
      </c>
    </row>
    <row r="2" spans="2:8" hidden="1" x14ac:dyDescent="0.25">
      <c r="E2" t="s">
        <v>10</v>
      </c>
    </row>
    <row r="3" spans="2:8" x14ac:dyDescent="0.25">
      <c r="B3" s="1" t="s">
        <v>12</v>
      </c>
      <c r="C3" s="1"/>
      <c r="D3" t="s">
        <v>0</v>
      </c>
      <c r="E3" t="s">
        <v>1</v>
      </c>
    </row>
    <row r="4" spans="2:8" x14ac:dyDescent="0.25">
      <c r="B4" t="s">
        <v>13</v>
      </c>
      <c r="D4" s="2">
        <v>4000</v>
      </c>
      <c r="E4">
        <f>POWER( ((3424/4096)+((2413*32)/4096)*POWER(D4/10000,(2610/(4096*4)) ) ) / (1+((2392*32)/4096)*POWER(D4/10000, 2610/(4096*4) ) ), (2523*128)/4096 )</f>
        <v>0.9025723933109373</v>
      </c>
    </row>
    <row r="5" spans="2:8" x14ac:dyDescent="0.25">
      <c r="B5" t="s">
        <v>14</v>
      </c>
      <c r="D5" s="2">
        <v>0</v>
      </c>
      <c r="E5">
        <f>POWER( ((3424/4096)+((2413*32)/4096)*POWER(D5/10000,(2610/(4096*4)) ) ) / (1+((2392*32)/4096)*POWER(D5/10000, 2610/(4096*4) ) ), (2523*128)/4096 )</f>
        <v>7.3095590257839643E-7</v>
      </c>
    </row>
    <row r="6" spans="2:8" x14ac:dyDescent="0.25">
      <c r="B6" t="s">
        <v>19</v>
      </c>
      <c r="D6" s="2">
        <v>1000</v>
      </c>
      <c r="E6">
        <f>POWER( ((3424/4096)+((2413*32)/4096)*POWER(D6/10000,(2610/(4096*4)) ) ) / (1+((2392*32)/4096)*POWER(D6/10000, 2610/(4096*4) ) ), (2523*128)/4096 )</f>
        <v>0.75182709624704103</v>
      </c>
    </row>
    <row r="7" spans="2:8" x14ac:dyDescent="0.25">
      <c r="B7" t="s">
        <v>15</v>
      </c>
      <c r="D7" s="2">
        <v>0</v>
      </c>
      <c r="E7">
        <f>POWER( ((3424/4096)+((2413*32)/4096)*POWER(D7/10000,(2610/(4096*4)) ) ) / (1+((2392*32)/4096)*POWER(D7/10000, 2610/(4096*4) ) ), (2523*128)/4096 )</f>
        <v>7.3095590257839643E-7</v>
      </c>
    </row>
    <row r="9" spans="2:8" x14ac:dyDescent="0.25">
      <c r="E9" t="s">
        <v>1</v>
      </c>
    </row>
    <row r="10" spans="2:8" x14ac:dyDescent="0.25">
      <c r="B10" t="s">
        <v>16</v>
      </c>
      <c r="E10">
        <f>(E6-E5)/(E4-E5)</f>
        <v>0.83298246183514757</v>
      </c>
    </row>
    <row r="11" spans="2:8" x14ac:dyDescent="0.25">
      <c r="B11" t="s">
        <v>17</v>
      </c>
      <c r="E11">
        <f>(E7-E5)/(E4-E6)</f>
        <v>0</v>
      </c>
    </row>
    <row r="13" spans="2:8" x14ac:dyDescent="0.25">
      <c r="D13" t="s">
        <v>0</v>
      </c>
      <c r="E13" t="s">
        <v>1</v>
      </c>
    </row>
    <row r="14" spans="2:8" x14ac:dyDescent="0.25">
      <c r="B14" t="s">
        <v>2</v>
      </c>
      <c r="D14">
        <f>10000*POWER((MAX((POWER(E14,(1/(128*2523/4096)))-(3424/4096)),0))/((32*2413/4096)-(32*2392/4096)*POWER(E14,(1/(128*2523/4096)))),(1/((2610/4096)*(1/4))))</f>
        <v>978.64084073266315</v>
      </c>
      <c r="E14">
        <f>1.5*E10 - 0.5</f>
        <v>0.74947369275272147</v>
      </c>
    </row>
    <row r="15" spans="2:8" x14ac:dyDescent="0.25">
      <c r="B15" t="s">
        <v>3</v>
      </c>
      <c r="D15">
        <f>10000*POWER((MAX((POWER(E15,(1/(128*2523/4096)))-(3424/4096)),0))/((32*2413/4096)-(32*2392/4096)*POWER(E15,(1/(128*2523/4096)))),(1/((2610/4096)*(1/4))))</f>
        <v>0</v>
      </c>
      <c r="E15">
        <f>E11</f>
        <v>0</v>
      </c>
    </row>
    <row r="16" spans="2:8" x14ac:dyDescent="0.25">
      <c r="H16" t="s">
        <v>9</v>
      </c>
    </row>
    <row r="17" spans="1:9" x14ac:dyDescent="0.25">
      <c r="A17" t="s">
        <v>4</v>
      </c>
      <c r="B17" t="s">
        <v>20</v>
      </c>
      <c r="C17" t="s">
        <v>18</v>
      </c>
      <c r="D17" t="s">
        <v>6</v>
      </c>
      <c r="E17" t="s">
        <v>5</v>
      </c>
      <c r="F17" t="s">
        <v>7</v>
      </c>
      <c r="G17" t="s">
        <v>8</v>
      </c>
      <c r="H17" t="s">
        <v>21</v>
      </c>
      <c r="I17" t="s">
        <v>11</v>
      </c>
    </row>
    <row r="18" spans="1:9" x14ac:dyDescent="0.25">
      <c r="A18">
        <v>1.0000000000000001E-5</v>
      </c>
      <c r="B18">
        <f t="shared" ref="B18:B49" si="0">POWER( ((3424/4096)+((2413*32)/4096)*POWER(A18/10000,(2610/(4096*4)) ) ) / (1+((2392*32)/4096)*POWER(A18/10000, 2610/(4096*4) ) ), (2523*128)/4096 )</f>
        <v>4.317824422683216E-4</v>
      </c>
      <c r="C18">
        <f>(B18-$E$5)/($E$4-$E$5)</f>
        <v>4.7758145346711009E-4</v>
      </c>
      <c r="D18">
        <f t="shared" ref="D18:D49" si="1">(C18-E$14)/(1-E$14)</f>
        <v>-2.9896904621675842</v>
      </c>
      <c r="E18">
        <f t="shared" ref="E18:E49" si="2">(2*D18^3 - 3*D18^2 + 1) * $E$14 + (D18^3 - 2*D18^2 + D18) * (1-$E$14) + (-2*D18^3+3*D18^2)*$E$10</f>
        <v>-4.4703602111807044</v>
      </c>
      <c r="F18">
        <f t="shared" ref="F18:F49" si="3">IF(C18&lt;$E$14,C18,E18)</f>
        <v>4.7758145346711009E-4</v>
      </c>
      <c r="G18">
        <f t="shared" ref="G18:G49" si="4">F18+$E$15*(1-F18)^4</f>
        <v>4.7758145346711009E-4</v>
      </c>
      <c r="H18">
        <f>G18*($E$4-$E$5)+$E$5</f>
        <v>4.317824422683216E-4</v>
      </c>
      <c r="I18">
        <f>10000*POWER((MAX((POWER(H18,(1/(128*2523/4096)))-(3424/4096)),0))/((32*2413/4096)-(32*2392/4096)*POWER(H18,(1/(128*2523/4096)))),(1/((2610/4096)*(1/4))))</f>
        <v>1.000000000000015E-5</v>
      </c>
    </row>
    <row r="19" spans="1:9" x14ac:dyDescent="0.25">
      <c r="A19">
        <v>2.0000000000000002E-5</v>
      </c>
      <c r="B19">
        <f t="shared" si="0"/>
        <v>6.4644667143497268E-4</v>
      </c>
      <c r="C19">
        <f t="shared" ref="C19:C83" si="5">(B19-$E$5)/($E$4-$E$5)</f>
        <v>7.154176698253087E-4</v>
      </c>
      <c r="D19">
        <f t="shared" si="1"/>
        <v>-2.9887411158934483</v>
      </c>
      <c r="E19">
        <f t="shared" si="2"/>
        <v>-4.4665753230484171</v>
      </c>
      <c r="F19">
        <f t="shared" si="3"/>
        <v>7.154176698253087E-4</v>
      </c>
      <c r="G19">
        <f t="shared" si="4"/>
        <v>7.154176698253087E-4</v>
      </c>
      <c r="H19">
        <f t="shared" ref="H19:H83" si="6">G19*($E$4-$E$5)+$E$5</f>
        <v>6.4644667143497268E-4</v>
      </c>
      <c r="I19">
        <f t="shared" ref="I19:I83" si="7">10000*POWER((MAX((POWER(H19,(1/(128*2523/4096)))-(3424/4096)),0))/((32*2413/4096)-(32*2392/4096)*POWER(H19,(1/(128*2523/4096)))),(1/((2610/4096)*(1/4))))</f>
        <v>2.000000000000012E-5</v>
      </c>
    </row>
    <row r="20" spans="1:9" x14ac:dyDescent="0.25">
      <c r="A20">
        <v>3.0000000000000004E-5</v>
      </c>
      <c r="B20">
        <f t="shared" si="0"/>
        <v>8.2013006421330543E-4</v>
      </c>
      <c r="C20">
        <f t="shared" si="5"/>
        <v>9.0784936253450531E-4</v>
      </c>
      <c r="D20">
        <f t="shared" si="1"/>
        <v>-2.9879730061694691</v>
      </c>
      <c r="E20">
        <f t="shared" si="2"/>
        <v>-4.4635143136335671</v>
      </c>
      <c r="F20">
        <f t="shared" si="3"/>
        <v>9.0784936253450531E-4</v>
      </c>
      <c r="G20">
        <f t="shared" si="4"/>
        <v>9.0784936253450531E-4</v>
      </c>
      <c r="H20">
        <f t="shared" si="6"/>
        <v>8.2013006421330543E-4</v>
      </c>
      <c r="I20">
        <f t="shared" si="7"/>
        <v>3.0000000000000058E-5</v>
      </c>
    </row>
    <row r="21" spans="1:9" x14ac:dyDescent="0.25">
      <c r="A21">
        <v>4.0000000000000003E-5</v>
      </c>
      <c r="B21">
        <f t="shared" si="0"/>
        <v>9.7148099126406588E-4</v>
      </c>
      <c r="C21">
        <f t="shared" si="5"/>
        <v>1.0755379055758945E-3</v>
      </c>
      <c r="D21">
        <f t="shared" si="1"/>
        <v>-2.9873036611219015</v>
      </c>
      <c r="E21">
        <f t="shared" si="2"/>
        <v>-4.4608478545925863</v>
      </c>
      <c r="F21">
        <f t="shared" si="3"/>
        <v>1.0755379055758945E-3</v>
      </c>
      <c r="G21">
        <f t="shared" si="4"/>
        <v>1.0755379055758945E-3</v>
      </c>
      <c r="H21">
        <f t="shared" si="6"/>
        <v>9.7148099126406599E-4</v>
      </c>
      <c r="I21">
        <f t="shared" si="7"/>
        <v>3.9999999999999895E-5</v>
      </c>
    </row>
    <row r="22" spans="1:9" x14ac:dyDescent="0.25">
      <c r="A22">
        <v>5.0000000000000002E-5</v>
      </c>
      <c r="B22">
        <f t="shared" si="0"/>
        <v>1.1080444149033752E-3</v>
      </c>
      <c r="C22">
        <f t="shared" si="5"/>
        <v>1.2268427042253238E-3</v>
      </c>
      <c r="D22">
        <f t="shared" si="1"/>
        <v>-2.9866997133756072</v>
      </c>
      <c r="E22">
        <f t="shared" si="2"/>
        <v>-4.458442685902483</v>
      </c>
      <c r="F22">
        <f t="shared" si="3"/>
        <v>1.2268427042253238E-3</v>
      </c>
      <c r="G22">
        <f t="shared" si="4"/>
        <v>1.2268427042253238E-3</v>
      </c>
      <c r="H22">
        <f t="shared" si="6"/>
        <v>1.1080444149033752E-3</v>
      </c>
      <c r="I22">
        <f t="shared" si="7"/>
        <v>5.0000000000000355E-5</v>
      </c>
    </row>
    <row r="23" spans="1:9" x14ac:dyDescent="0.25">
      <c r="A23">
        <v>6.0000000000000008E-5</v>
      </c>
      <c r="B23">
        <f t="shared" si="0"/>
        <v>1.2338117531217581E-3</v>
      </c>
      <c r="C23">
        <f t="shared" si="5"/>
        <v>1.3661860311476699E-3</v>
      </c>
      <c r="D23">
        <f t="shared" si="1"/>
        <v>-2.9861435110012802</v>
      </c>
      <c r="E23">
        <f t="shared" si="2"/>
        <v>-4.4562283034388912</v>
      </c>
      <c r="F23">
        <f t="shared" si="3"/>
        <v>1.3661860311476699E-3</v>
      </c>
      <c r="G23">
        <f t="shared" si="4"/>
        <v>1.3661860311476699E-3</v>
      </c>
      <c r="H23">
        <f t="shared" si="6"/>
        <v>1.2338117531217581E-3</v>
      </c>
      <c r="I23">
        <f t="shared" si="7"/>
        <v>5.9999999999999588E-5</v>
      </c>
    </row>
    <row r="24" spans="1:9" x14ac:dyDescent="0.25">
      <c r="A24">
        <v>7.0000000000000007E-5</v>
      </c>
      <c r="B24">
        <f t="shared" si="0"/>
        <v>1.3512130228342752E-3</v>
      </c>
      <c r="C24">
        <f t="shared" si="5"/>
        <v>1.4962602120788416E-3</v>
      </c>
      <c r="D24">
        <f t="shared" si="1"/>
        <v>-2.9856243073201965</v>
      </c>
      <c r="E24">
        <f t="shared" si="2"/>
        <v>-4.4541617797335817</v>
      </c>
      <c r="F24">
        <f t="shared" si="3"/>
        <v>1.4962602120788416E-3</v>
      </c>
      <c r="G24">
        <f t="shared" si="4"/>
        <v>1.4962602120788416E-3</v>
      </c>
      <c r="H24">
        <f t="shared" si="6"/>
        <v>1.3512130228342752E-3</v>
      </c>
      <c r="I24">
        <f t="shared" si="7"/>
        <v>7.0000000000000184E-5</v>
      </c>
    </row>
    <row r="25" spans="1:9" x14ac:dyDescent="0.25">
      <c r="A25">
        <v>8.0000000000000007E-5</v>
      </c>
      <c r="B25">
        <f t="shared" si="0"/>
        <v>1.4618642236853903E-3</v>
      </c>
      <c r="C25">
        <f t="shared" si="5"/>
        <v>1.6188556861738274E-3</v>
      </c>
      <c r="D25">
        <f t="shared" si="1"/>
        <v>-2.985134955621199</v>
      </c>
      <c r="E25">
        <f t="shared" si="2"/>
        <v>-4.4522145650683029</v>
      </c>
      <c r="F25">
        <f t="shared" si="3"/>
        <v>1.6188556861738274E-3</v>
      </c>
      <c r="G25">
        <f t="shared" si="4"/>
        <v>1.6188556861738274E-3</v>
      </c>
      <c r="H25">
        <f t="shared" si="6"/>
        <v>1.4618642236853903E-3</v>
      </c>
      <c r="I25">
        <f t="shared" si="7"/>
        <v>7.9999999999999939E-5</v>
      </c>
    </row>
    <row r="26" spans="1:9" x14ac:dyDescent="0.25">
      <c r="A26">
        <v>9.0000000000000006E-5</v>
      </c>
      <c r="B26">
        <f t="shared" si="0"/>
        <v>1.5669077285536983E-3</v>
      </c>
      <c r="C26">
        <f t="shared" si="5"/>
        <v>1.7352381400548005E-3</v>
      </c>
      <c r="D26">
        <f t="shared" si="1"/>
        <v>-2.9846704037936491</v>
      </c>
      <c r="E26">
        <f t="shared" si="2"/>
        <v>-4.45036647578263</v>
      </c>
      <c r="F26">
        <f t="shared" si="3"/>
        <v>1.7352381400548005E-3</v>
      </c>
      <c r="G26">
        <f t="shared" si="4"/>
        <v>1.7352381400548005E-3</v>
      </c>
      <c r="H26">
        <f t="shared" si="6"/>
        <v>1.5669077285536983E-3</v>
      </c>
      <c r="I26">
        <f t="shared" si="7"/>
        <v>8.9999999999999965E-5</v>
      </c>
    </row>
    <row r="27" spans="1:9" x14ac:dyDescent="0.25">
      <c r="A27">
        <v>1E-4</v>
      </c>
      <c r="B27">
        <f t="shared" si="0"/>
        <v>1.6671882178598031E-3</v>
      </c>
      <c r="C27">
        <f t="shared" si="5"/>
        <v>1.8463434333945536E-3</v>
      </c>
      <c r="D27">
        <f t="shared" si="1"/>
        <v>-2.9842269162630961</v>
      </c>
      <c r="E27">
        <f t="shared" si="2"/>
        <v>-4.4486025869067163</v>
      </c>
      <c r="F27">
        <f t="shared" si="3"/>
        <v>1.8463434333945536E-3</v>
      </c>
      <c r="G27">
        <f t="shared" si="4"/>
        <v>1.8463434333945536E-3</v>
      </c>
      <c r="H27">
        <f t="shared" si="6"/>
        <v>1.6671882178598031E-3</v>
      </c>
      <c r="I27">
        <f t="shared" si="7"/>
        <v>1.0000000000000124E-4</v>
      </c>
    </row>
    <row r="28" spans="1:9" x14ac:dyDescent="0.25">
      <c r="A28">
        <v>2.0000000000000001E-4</v>
      </c>
      <c r="B28">
        <f t="shared" si="0"/>
        <v>2.5035800659847741E-3</v>
      </c>
      <c r="C28">
        <f t="shared" si="5"/>
        <v>2.773019821552604E-3</v>
      </c>
      <c r="D28">
        <f t="shared" si="1"/>
        <v>-2.9805279977808805</v>
      </c>
      <c r="E28">
        <f t="shared" si="2"/>
        <v>-4.433906119012363</v>
      </c>
      <c r="F28">
        <f t="shared" si="3"/>
        <v>2.773019821552604E-3</v>
      </c>
      <c r="G28">
        <f t="shared" si="4"/>
        <v>2.773019821552604E-3</v>
      </c>
      <c r="H28">
        <f t="shared" si="6"/>
        <v>2.5035800659847741E-3</v>
      </c>
      <c r="I28">
        <f t="shared" si="7"/>
        <v>1.9999999999999719E-4</v>
      </c>
    </row>
    <row r="29" spans="1:9" x14ac:dyDescent="0.25">
      <c r="A29">
        <v>3.0000000000000003E-4</v>
      </c>
      <c r="B29">
        <f t="shared" si="0"/>
        <v>3.1698230145214448E-3</v>
      </c>
      <c r="C29">
        <f t="shared" si="5"/>
        <v>3.5111805419969803E-3</v>
      </c>
      <c r="D29">
        <f t="shared" si="1"/>
        <v>-2.977581557829903</v>
      </c>
      <c r="E29">
        <f t="shared" si="2"/>
        <v>-4.4222189106408365</v>
      </c>
      <c r="F29">
        <f t="shared" si="3"/>
        <v>3.5111805419969803E-3</v>
      </c>
      <c r="G29">
        <f t="shared" si="4"/>
        <v>3.5111805419969803E-3</v>
      </c>
      <c r="H29">
        <f t="shared" si="6"/>
        <v>3.1698230145214448E-3</v>
      </c>
      <c r="I29">
        <f t="shared" si="7"/>
        <v>2.999999999999977E-4</v>
      </c>
    </row>
    <row r="30" spans="1:9" x14ac:dyDescent="0.25">
      <c r="A30">
        <v>4.0000000000000002E-4</v>
      </c>
      <c r="B30">
        <f t="shared" si="0"/>
        <v>3.7431116087430758E-3</v>
      </c>
      <c r="C30">
        <f t="shared" si="5"/>
        <v>4.1463529256787124E-3</v>
      </c>
      <c r="D30">
        <f t="shared" si="1"/>
        <v>-2.9750462057917844</v>
      </c>
      <c r="E30">
        <f t="shared" si="2"/>
        <v>-4.4121761539547322</v>
      </c>
      <c r="F30">
        <f t="shared" si="3"/>
        <v>4.1463529256787124E-3</v>
      </c>
      <c r="G30">
        <f t="shared" si="4"/>
        <v>4.1463529256787124E-3</v>
      </c>
      <c r="H30">
        <f t="shared" si="6"/>
        <v>3.7431116087430754E-3</v>
      </c>
      <c r="I30">
        <f t="shared" si="7"/>
        <v>3.9999999999999509E-4</v>
      </c>
    </row>
    <row r="31" spans="1:9" x14ac:dyDescent="0.25">
      <c r="A31">
        <v>5.0000000000000001E-4</v>
      </c>
      <c r="B31">
        <f t="shared" si="0"/>
        <v>4.2549154212042179E-3</v>
      </c>
      <c r="C31">
        <f t="shared" si="5"/>
        <v>4.7134035365141097E-3</v>
      </c>
      <c r="D31">
        <f t="shared" si="1"/>
        <v>-2.9727827684024497</v>
      </c>
      <c r="E31">
        <f t="shared" si="2"/>
        <v>-4.4032212925356333</v>
      </c>
      <c r="F31">
        <f t="shared" si="3"/>
        <v>4.7134035365141097E-3</v>
      </c>
      <c r="G31">
        <f t="shared" si="4"/>
        <v>4.7134035365141097E-3</v>
      </c>
      <c r="H31">
        <f t="shared" si="6"/>
        <v>4.2549154212042179E-3</v>
      </c>
      <c r="I31">
        <f t="shared" si="7"/>
        <v>4.999999999999934E-4</v>
      </c>
    </row>
    <row r="32" spans="1:9" x14ac:dyDescent="0.25">
      <c r="A32">
        <v>6.0000000000000006E-4</v>
      </c>
      <c r="B32">
        <f t="shared" si="0"/>
        <v>4.7219319364808733E-3</v>
      </c>
      <c r="C32">
        <f t="shared" si="5"/>
        <v>5.2308322734834186E-3</v>
      </c>
      <c r="D32">
        <f t="shared" si="1"/>
        <v>-2.9707174015247961</v>
      </c>
      <c r="E32">
        <f t="shared" si="2"/>
        <v>-4.3950589581650661</v>
      </c>
      <c r="F32">
        <f t="shared" si="3"/>
        <v>5.2308322734834186E-3</v>
      </c>
      <c r="G32">
        <f t="shared" si="4"/>
        <v>5.2308322734834186E-3</v>
      </c>
      <c r="H32">
        <f t="shared" si="6"/>
        <v>4.7219319364808733E-3</v>
      </c>
      <c r="I32">
        <f t="shared" si="7"/>
        <v>6.0000000000000515E-4</v>
      </c>
    </row>
    <row r="33" spans="1:9" x14ac:dyDescent="0.25">
      <c r="A33">
        <v>6.9999999999999999E-4</v>
      </c>
      <c r="B33">
        <f t="shared" si="0"/>
        <v>5.1543376453979219E-3</v>
      </c>
      <c r="C33">
        <f t="shared" si="5"/>
        <v>5.7099141314145598E-3</v>
      </c>
      <c r="D33">
        <f t="shared" si="1"/>
        <v>-2.968805099925834</v>
      </c>
      <c r="E33">
        <f t="shared" si="2"/>
        <v>-4.3875091049178252</v>
      </c>
      <c r="F33">
        <f t="shared" si="3"/>
        <v>5.7099141314145598E-3</v>
      </c>
      <c r="G33">
        <f t="shared" si="4"/>
        <v>5.7099141314145598E-3</v>
      </c>
      <c r="H33">
        <f t="shared" si="6"/>
        <v>5.1543376453979219E-3</v>
      </c>
      <c r="I33">
        <f t="shared" si="7"/>
        <v>7.0000000000000021E-4</v>
      </c>
    </row>
    <row r="34" spans="1:9" x14ac:dyDescent="0.25">
      <c r="A34">
        <v>8.0000000000000004E-4</v>
      </c>
      <c r="B34">
        <f t="shared" si="0"/>
        <v>5.5589005943810586E-3</v>
      </c>
      <c r="C34">
        <f t="shared" si="5"/>
        <v>6.15814773530096E-3</v>
      </c>
      <c r="D34">
        <f t="shared" si="1"/>
        <v>-2.967015932118223</v>
      </c>
      <c r="E34">
        <f t="shared" si="2"/>
        <v>-4.3804519742546546</v>
      </c>
      <c r="F34">
        <f t="shared" si="3"/>
        <v>6.15814773530096E-3</v>
      </c>
      <c r="G34">
        <f t="shared" si="4"/>
        <v>6.15814773530096E-3</v>
      </c>
      <c r="H34">
        <f t="shared" si="6"/>
        <v>5.5589005943810586E-3</v>
      </c>
      <c r="I34">
        <f t="shared" si="7"/>
        <v>8.0000000000001164E-4</v>
      </c>
    </row>
    <row r="35" spans="1:9" x14ac:dyDescent="0.25">
      <c r="A35">
        <v>9.0000000000000008E-4</v>
      </c>
      <c r="B35">
        <f t="shared" si="0"/>
        <v>5.9404027976747379E-3</v>
      </c>
      <c r="C35">
        <f t="shared" si="5"/>
        <v>6.58083129518389E-3</v>
      </c>
      <c r="D35">
        <f t="shared" si="1"/>
        <v>-2.9653287497838514</v>
      </c>
      <c r="E35">
        <f t="shared" si="2"/>
        <v>-4.3738029406778054</v>
      </c>
      <c r="F35">
        <f t="shared" si="3"/>
        <v>6.58083129518389E-3</v>
      </c>
      <c r="G35">
        <f t="shared" si="4"/>
        <v>6.58083129518389E-3</v>
      </c>
      <c r="H35">
        <f t="shared" si="6"/>
        <v>5.9404027976747379E-3</v>
      </c>
      <c r="I35">
        <f t="shared" si="7"/>
        <v>9.0000000000000063E-4</v>
      </c>
    </row>
    <row r="36" spans="1:9" x14ac:dyDescent="0.25">
      <c r="A36">
        <v>1E-3</v>
      </c>
      <c r="B36">
        <f t="shared" si="0"/>
        <v>6.3023770545712707E-3</v>
      </c>
      <c r="C36">
        <f t="shared" si="5"/>
        <v>6.981878959312909E-3</v>
      </c>
      <c r="D36">
        <f t="shared" si="1"/>
        <v>-2.9637279292211907</v>
      </c>
      <c r="E36">
        <f t="shared" si="2"/>
        <v>-4.3674994799650904</v>
      </c>
      <c r="F36">
        <f t="shared" si="3"/>
        <v>6.981878959312909E-3</v>
      </c>
      <c r="G36">
        <f t="shared" si="4"/>
        <v>6.981878959312909E-3</v>
      </c>
      <c r="H36">
        <f t="shared" si="6"/>
        <v>6.3023770545712707E-3</v>
      </c>
      <c r="I36">
        <f t="shared" si="7"/>
        <v>9.9999999999999221E-4</v>
      </c>
    </row>
    <row r="37" spans="1:9" x14ac:dyDescent="0.25">
      <c r="A37">
        <v>2E-3</v>
      </c>
      <c r="B37">
        <f t="shared" si="0"/>
        <v>9.2464629579429181E-3</v>
      </c>
      <c r="C37">
        <f t="shared" si="5"/>
        <v>1.02437649969155E-2</v>
      </c>
      <c r="D37">
        <f t="shared" si="1"/>
        <v>-2.9507077954338716</v>
      </c>
      <c r="E37">
        <f t="shared" si="2"/>
        <v>-4.3164196906761845</v>
      </c>
      <c r="F37">
        <f t="shared" si="3"/>
        <v>1.02437649969155E-2</v>
      </c>
      <c r="G37">
        <f t="shared" si="4"/>
        <v>1.02437649969155E-2</v>
      </c>
      <c r="H37">
        <f t="shared" si="6"/>
        <v>9.2464629579429181E-3</v>
      </c>
      <c r="I37">
        <f t="shared" si="7"/>
        <v>2.0000000000000061E-3</v>
      </c>
    </row>
    <row r="38" spans="1:9" x14ac:dyDescent="0.25">
      <c r="A38">
        <v>3.0000000000000001E-3</v>
      </c>
      <c r="B38">
        <f t="shared" si="0"/>
        <v>1.1510704732501221E-2</v>
      </c>
      <c r="C38">
        <f t="shared" si="5"/>
        <v>1.2752420950782177E-2</v>
      </c>
      <c r="D38">
        <f t="shared" si="1"/>
        <v>-2.9406942524194424</v>
      </c>
      <c r="E38">
        <f t="shared" si="2"/>
        <v>-4.2773635175810796</v>
      </c>
      <c r="F38">
        <f t="shared" si="3"/>
        <v>1.2752420950782177E-2</v>
      </c>
      <c r="G38">
        <f t="shared" si="4"/>
        <v>1.2752420950782177E-2</v>
      </c>
      <c r="H38">
        <f t="shared" si="6"/>
        <v>1.1510704732501221E-2</v>
      </c>
      <c r="I38">
        <f t="shared" si="7"/>
        <v>3.0000000000000816E-3</v>
      </c>
    </row>
    <row r="39" spans="1:9" x14ac:dyDescent="0.25">
      <c r="A39">
        <v>4.0000000000000001E-3</v>
      </c>
      <c r="B39">
        <f t="shared" si="0"/>
        <v>1.3411638960067697E-2</v>
      </c>
      <c r="C39">
        <f t="shared" si="5"/>
        <v>1.4858552028071336E-2</v>
      </c>
      <c r="D39">
        <f t="shared" si="1"/>
        <v>-2.9322874264041197</v>
      </c>
      <c r="E39">
        <f t="shared" si="2"/>
        <v>-4.2447269819772515</v>
      </c>
      <c r="F39">
        <f t="shared" si="3"/>
        <v>1.4858552028071336E-2</v>
      </c>
      <c r="G39">
        <f t="shared" si="4"/>
        <v>1.4858552028071336E-2</v>
      </c>
      <c r="H39">
        <f t="shared" si="6"/>
        <v>1.3411638960067697E-2</v>
      </c>
      <c r="I39">
        <f t="shared" si="7"/>
        <v>4.0000000000000903E-3</v>
      </c>
    </row>
    <row r="40" spans="1:9" x14ac:dyDescent="0.25">
      <c r="A40">
        <v>5.0000000000000001E-3</v>
      </c>
      <c r="B40">
        <f t="shared" si="0"/>
        <v>1.5076399042368219E-2</v>
      </c>
      <c r="C40">
        <f t="shared" si="5"/>
        <v>1.6703015079300696E-2</v>
      </c>
      <c r="D40">
        <f t="shared" si="1"/>
        <v>-2.9249250736376742</v>
      </c>
      <c r="E40">
        <f t="shared" si="2"/>
        <v>-4.2162596285447691</v>
      </c>
      <c r="F40">
        <f t="shared" si="3"/>
        <v>1.6703015079300696E-2</v>
      </c>
      <c r="G40">
        <f t="shared" si="4"/>
        <v>1.6703015079300696E-2</v>
      </c>
      <c r="H40">
        <f t="shared" si="6"/>
        <v>1.5076399042368219E-2</v>
      </c>
      <c r="I40">
        <f t="shared" si="7"/>
        <v>5.000000000000073E-3</v>
      </c>
    </row>
    <row r="41" spans="1:9" x14ac:dyDescent="0.25">
      <c r="A41">
        <v>6.0000000000000001E-3</v>
      </c>
      <c r="B41">
        <f t="shared" si="0"/>
        <v>1.6571599252430326E-2</v>
      </c>
      <c r="C41">
        <f t="shared" si="5"/>
        <v>1.8359615072879885E-2</v>
      </c>
      <c r="D41">
        <f t="shared" si="1"/>
        <v>-2.9183125944462414</v>
      </c>
      <c r="E41">
        <f t="shared" si="2"/>
        <v>-4.1907826150238634</v>
      </c>
      <c r="F41">
        <f t="shared" si="3"/>
        <v>1.8359615072879885E-2</v>
      </c>
      <c r="G41">
        <f t="shared" si="4"/>
        <v>1.8359615072879885E-2</v>
      </c>
      <c r="H41">
        <f t="shared" si="6"/>
        <v>1.6571599252430326E-2</v>
      </c>
      <c r="I41">
        <f t="shared" si="7"/>
        <v>6.0000000000000678E-3</v>
      </c>
    </row>
    <row r="42" spans="1:9" x14ac:dyDescent="0.25">
      <c r="A42">
        <v>7.0000000000000001E-3</v>
      </c>
      <c r="B42">
        <f t="shared" si="0"/>
        <v>1.7937396917848642E-2</v>
      </c>
      <c r="C42">
        <f t="shared" si="5"/>
        <v>1.9872844129788906E-2</v>
      </c>
      <c r="D42">
        <f t="shared" si="1"/>
        <v>-2.9122723942232143</v>
      </c>
      <c r="E42">
        <f t="shared" si="2"/>
        <v>-4.1675855424183368</v>
      </c>
      <c r="F42">
        <f t="shared" si="3"/>
        <v>1.9872844129788906E-2</v>
      </c>
      <c r="G42">
        <f t="shared" si="4"/>
        <v>1.9872844129788906E-2</v>
      </c>
      <c r="H42">
        <f t="shared" si="6"/>
        <v>1.7937396917848642E-2</v>
      </c>
      <c r="I42">
        <f t="shared" si="7"/>
        <v>7.0000000000001086E-3</v>
      </c>
    </row>
    <row r="43" spans="1:9" x14ac:dyDescent="0.25">
      <c r="A43">
        <v>8.0000000000000002E-3</v>
      </c>
      <c r="B43">
        <f t="shared" si="0"/>
        <v>1.9200240701000692E-2</v>
      </c>
      <c r="C43">
        <f t="shared" si="5"/>
        <v>2.1272005920285379E-2</v>
      </c>
      <c r="D43">
        <f t="shared" si="1"/>
        <v>-2.9066875045329059</v>
      </c>
      <c r="E43">
        <f t="shared" si="2"/>
        <v>-4.1462007031392432</v>
      </c>
      <c r="F43">
        <f t="shared" si="3"/>
        <v>2.1272005920285379E-2</v>
      </c>
      <c r="G43">
        <f t="shared" si="4"/>
        <v>2.1272005920285379E-2</v>
      </c>
      <c r="H43">
        <f t="shared" si="6"/>
        <v>1.9200240701000692E-2</v>
      </c>
      <c r="I43">
        <f t="shared" si="7"/>
        <v>8.0000000000000401E-3</v>
      </c>
    </row>
    <row r="44" spans="1:9" x14ac:dyDescent="0.25">
      <c r="A44">
        <v>9.0000000000000011E-3</v>
      </c>
      <c r="B44">
        <f t="shared" si="0"/>
        <v>2.03786545305292E-2</v>
      </c>
      <c r="C44">
        <f t="shared" si="5"/>
        <v>2.2577623943405817E-2</v>
      </c>
      <c r="D44">
        <f t="shared" si="1"/>
        <v>-2.9014760038427538</v>
      </c>
      <c r="E44">
        <f t="shared" si="2"/>
        <v>-4.1263006604477397</v>
      </c>
      <c r="F44">
        <f t="shared" si="3"/>
        <v>2.2577623943405817E-2</v>
      </c>
      <c r="G44">
        <f t="shared" si="4"/>
        <v>2.2577623943405817E-2</v>
      </c>
      <c r="H44">
        <f t="shared" si="6"/>
        <v>2.03786545305292E-2</v>
      </c>
      <c r="I44">
        <f t="shared" si="7"/>
        <v>8.9999999999998883E-3</v>
      </c>
    </row>
    <row r="45" spans="1:9" x14ac:dyDescent="0.25">
      <c r="A45">
        <v>0.01</v>
      </c>
      <c r="B45">
        <f t="shared" si="0"/>
        <v>2.1486213798685285E-2</v>
      </c>
      <c r="C45">
        <f t="shared" si="5"/>
        <v>2.3804738990720938E-2</v>
      </c>
      <c r="D45">
        <f t="shared" si="1"/>
        <v>-2.8965778553776351</v>
      </c>
      <c r="E45">
        <f t="shared" si="2"/>
        <v>-4.1076455507034311</v>
      </c>
      <c r="F45">
        <f t="shared" si="3"/>
        <v>2.3804738990720938E-2</v>
      </c>
      <c r="G45">
        <f t="shared" si="4"/>
        <v>2.3804738990720938E-2</v>
      </c>
      <c r="H45">
        <f t="shared" si="6"/>
        <v>2.1486213798685285E-2</v>
      </c>
      <c r="I45">
        <f t="shared" si="7"/>
        <v>1.0000000000000059E-2</v>
      </c>
    </row>
    <row r="46" spans="1:9" x14ac:dyDescent="0.25">
      <c r="A46">
        <v>0.02</v>
      </c>
      <c r="B46">
        <f t="shared" si="0"/>
        <v>3.016978528348499E-2</v>
      </c>
      <c r="C46">
        <f t="shared" si="5"/>
        <v>3.3425660904158924E-2</v>
      </c>
      <c r="D46">
        <f t="shared" si="1"/>
        <v>-2.858175014497768</v>
      </c>
      <c r="E46">
        <f t="shared" si="2"/>
        <v>-3.9630029662835398</v>
      </c>
      <c r="F46">
        <f t="shared" si="3"/>
        <v>3.3425660904158924E-2</v>
      </c>
      <c r="G46">
        <f t="shared" si="4"/>
        <v>3.3425660904158924E-2</v>
      </c>
      <c r="H46">
        <f t="shared" si="6"/>
        <v>3.016978528348499E-2</v>
      </c>
      <c r="I46">
        <f t="shared" si="7"/>
        <v>1.9999999999999692E-2</v>
      </c>
    </row>
    <row r="47" spans="1:9" x14ac:dyDescent="0.25">
      <c r="A47">
        <v>0.03</v>
      </c>
      <c r="B47">
        <f t="shared" si="0"/>
        <v>3.6528478161204088E-2</v>
      </c>
      <c r="C47">
        <f t="shared" si="5"/>
        <v>4.047074457222765E-2</v>
      </c>
      <c r="D47">
        <f t="shared" si="1"/>
        <v>-2.8300538812504117</v>
      </c>
      <c r="E47">
        <f t="shared" si="2"/>
        <v>-3.8588957796990542</v>
      </c>
      <c r="F47">
        <f t="shared" si="3"/>
        <v>4.047074457222765E-2</v>
      </c>
      <c r="G47">
        <f t="shared" si="4"/>
        <v>4.047074457222765E-2</v>
      </c>
      <c r="H47">
        <f t="shared" si="6"/>
        <v>3.6528478161204088E-2</v>
      </c>
      <c r="I47">
        <f t="shared" si="7"/>
        <v>2.9999999999999728E-2</v>
      </c>
    </row>
    <row r="48" spans="1:9" x14ac:dyDescent="0.25">
      <c r="A48">
        <v>0.04</v>
      </c>
      <c r="B48">
        <f t="shared" si="0"/>
        <v>4.1695886696668259E-2</v>
      </c>
      <c r="C48">
        <f t="shared" si="5"/>
        <v>4.6195950393537299E-2</v>
      </c>
      <c r="D48">
        <f t="shared" si="1"/>
        <v>-2.8072011681592528</v>
      </c>
      <c r="E48">
        <f t="shared" si="2"/>
        <v>-3.7754110591787367</v>
      </c>
      <c r="F48">
        <f t="shared" si="3"/>
        <v>4.6195950393537299E-2</v>
      </c>
      <c r="G48">
        <f t="shared" si="4"/>
        <v>4.6195950393537299E-2</v>
      </c>
      <c r="H48">
        <f t="shared" si="6"/>
        <v>4.1695886696668259E-2</v>
      </c>
      <c r="I48">
        <f t="shared" si="7"/>
        <v>3.9999999999998891E-2</v>
      </c>
    </row>
    <row r="49" spans="1:9" x14ac:dyDescent="0.25">
      <c r="A49">
        <v>0.05</v>
      </c>
      <c r="B49">
        <f t="shared" si="0"/>
        <v>4.6111396228634999E-2</v>
      </c>
      <c r="C49">
        <f t="shared" si="5"/>
        <v>5.1088093273855051E-2</v>
      </c>
      <c r="D49">
        <f t="shared" si="1"/>
        <v>-2.787673706416526</v>
      </c>
      <c r="E49">
        <f t="shared" si="2"/>
        <v>-3.70486360521911</v>
      </c>
      <c r="F49">
        <f t="shared" si="3"/>
        <v>5.1088093273855051E-2</v>
      </c>
      <c r="G49">
        <f t="shared" si="4"/>
        <v>5.1088093273855051E-2</v>
      </c>
      <c r="H49">
        <f t="shared" si="6"/>
        <v>4.6111396228634999E-2</v>
      </c>
      <c r="I49">
        <f t="shared" si="7"/>
        <v>5.0000000000001585E-2</v>
      </c>
    </row>
    <row r="50" spans="1:9" x14ac:dyDescent="0.25">
      <c r="A50">
        <v>0.06</v>
      </c>
      <c r="B50">
        <f t="shared" ref="B50:B103" si="8">POWER( ((3424/4096)+((2413*32)/4096)*POWER(A50/10000,(2610/(4096*4)) ) ) / (1+((2392*32)/4096)*POWER(A50/10000, 2610/(4096*4) ) ), (2523*128)/4096 )</f>
        <v>4.9999399236323468E-2</v>
      </c>
      <c r="C50">
        <f t="shared" si="5"/>
        <v>5.5395787798125512E-2</v>
      </c>
      <c r="D50">
        <f t="shared" ref="D50:D81" si="9">(C50-E$14)/(1-E$14)</f>
        <v>-2.7704791268468103</v>
      </c>
      <c r="E50">
        <f t="shared" ref="E50:E81" si="10">(2*D50^3 - 3*D50^2 + 1) * $E$14 + (D50^3 - 2*D50^2 + D50) * (1-$E$14) + (-2*D50^3+3*D50^2)*$E$10</f>
        <v>-3.6433435105454635</v>
      </c>
      <c r="F50">
        <f t="shared" ref="F50:F81" si="11">IF(C50&lt;$E$14,C50,E50)</f>
        <v>5.5395787798125512E-2</v>
      </c>
      <c r="G50">
        <f t="shared" ref="G50:G81" si="12">F50+$E$15*(1-F50)^4</f>
        <v>5.5395787798125512E-2</v>
      </c>
      <c r="H50">
        <f t="shared" si="6"/>
        <v>4.9999399236323468E-2</v>
      </c>
      <c r="I50">
        <f t="shared" si="7"/>
        <v>6.0000000000000005E-2</v>
      </c>
    </row>
    <row r="51" spans="1:9" x14ac:dyDescent="0.25">
      <c r="A51">
        <v>7.0000000000000007E-2</v>
      </c>
      <c r="B51">
        <f t="shared" si="8"/>
        <v>5.3492423824047015E-2</v>
      </c>
      <c r="C51">
        <f t="shared" si="5"/>
        <v>5.9265867852056495E-2</v>
      </c>
      <c r="D51">
        <f t="shared" si="9"/>
        <v>-2.7550313277854883</v>
      </c>
      <c r="E51">
        <f t="shared" si="10"/>
        <v>-3.5885495750488374</v>
      </c>
      <c r="F51">
        <f t="shared" si="11"/>
        <v>5.9265867852056495E-2</v>
      </c>
      <c r="G51">
        <f t="shared" si="12"/>
        <v>5.9265867852056495E-2</v>
      </c>
      <c r="H51">
        <f t="shared" si="6"/>
        <v>5.3492423824047015E-2</v>
      </c>
      <c r="I51">
        <f t="shared" si="7"/>
        <v>6.9999999999999798E-2</v>
      </c>
    </row>
    <row r="52" spans="1:9" x14ac:dyDescent="0.25">
      <c r="A52">
        <v>0.08</v>
      </c>
      <c r="B52">
        <f t="shared" si="8"/>
        <v>5.6676269462012763E-2</v>
      </c>
      <c r="C52">
        <f t="shared" si="5"/>
        <v>6.2793394552438708E-2</v>
      </c>
      <c r="D52">
        <f t="shared" si="9"/>
        <v>-2.7409508635853737</v>
      </c>
      <c r="E52">
        <f t="shared" si="10"/>
        <v>-3.5389968067852848</v>
      </c>
      <c r="F52">
        <f t="shared" si="11"/>
        <v>6.2793394552438708E-2</v>
      </c>
      <c r="G52">
        <f t="shared" si="12"/>
        <v>6.2793394552438708E-2</v>
      </c>
      <c r="H52">
        <f t="shared" si="6"/>
        <v>5.6676269462012763E-2</v>
      </c>
      <c r="I52">
        <f t="shared" si="7"/>
        <v>7.9999999999999197E-2</v>
      </c>
    </row>
    <row r="53" spans="1:9" x14ac:dyDescent="0.25">
      <c r="A53">
        <v>0.09</v>
      </c>
      <c r="B53">
        <f t="shared" si="8"/>
        <v>5.9610141924668777E-2</v>
      </c>
      <c r="C53">
        <f t="shared" si="5"/>
        <v>6.6043964656756868E-2</v>
      </c>
      <c r="D53">
        <f t="shared" si="9"/>
        <v>-2.7279758984408558</v>
      </c>
      <c r="E53">
        <f t="shared" si="10"/>
        <v>-3.4936636059657644</v>
      </c>
      <c r="F53">
        <f t="shared" si="11"/>
        <v>6.6043964656756868E-2</v>
      </c>
      <c r="G53">
        <f t="shared" si="12"/>
        <v>6.6043964656756868E-2</v>
      </c>
      <c r="H53">
        <f t="shared" si="6"/>
        <v>5.9610141924668784E-2</v>
      </c>
      <c r="I53">
        <f t="shared" si="7"/>
        <v>8.9999999999999303E-2</v>
      </c>
    </row>
    <row r="54" spans="1:9" x14ac:dyDescent="0.25">
      <c r="A54">
        <v>0.1</v>
      </c>
      <c r="B54">
        <f t="shared" si="8"/>
        <v>6.2336865662695862E-2</v>
      </c>
      <c r="C54">
        <f t="shared" si="5"/>
        <v>6.9065025312386549E-2</v>
      </c>
      <c r="D54">
        <f t="shared" si="9"/>
        <v>-2.7159170424714993</v>
      </c>
      <c r="E54">
        <f t="shared" si="10"/>
        <v>-3.4518131619181247</v>
      </c>
      <c r="F54">
        <f t="shared" si="11"/>
        <v>6.9065025312386549E-2</v>
      </c>
      <c r="G54">
        <f t="shared" si="12"/>
        <v>6.9065025312386549E-2</v>
      </c>
      <c r="H54">
        <f t="shared" si="6"/>
        <v>6.2336865662695855E-2</v>
      </c>
      <c r="I54">
        <f t="shared" si="7"/>
        <v>9.9999999999999811E-2</v>
      </c>
    </row>
    <row r="55" spans="1:9" x14ac:dyDescent="0.25">
      <c r="A55">
        <v>0.2</v>
      </c>
      <c r="B55">
        <f t="shared" si="8"/>
        <v>8.2835948068967463E-2</v>
      </c>
      <c r="C55">
        <f t="shared" si="5"/>
        <v>9.1776886609676089E-2</v>
      </c>
      <c r="D55">
        <f t="shared" si="9"/>
        <v>-2.6252604501685117</v>
      </c>
      <c r="E55">
        <f t="shared" si="10"/>
        <v>-3.1457956634180633</v>
      </c>
      <c r="F55">
        <f t="shared" si="11"/>
        <v>9.1776886609676089E-2</v>
      </c>
      <c r="G55">
        <f t="shared" si="12"/>
        <v>9.1776886609676089E-2</v>
      </c>
      <c r="H55">
        <f t="shared" si="6"/>
        <v>8.2835948068967463E-2</v>
      </c>
      <c r="I55">
        <f t="shared" si="7"/>
        <v>0.20000000000000426</v>
      </c>
    </row>
    <row r="56" spans="1:9" x14ac:dyDescent="0.25">
      <c r="A56">
        <v>0.30000000000000004</v>
      </c>
      <c r="B56">
        <f t="shared" si="8"/>
        <v>9.704120270639327E-2</v>
      </c>
      <c r="C56">
        <f t="shared" si="5"/>
        <v>0.10751553122916344</v>
      </c>
      <c r="D56">
        <f t="shared" si="9"/>
        <v>-2.5624381270663208</v>
      </c>
      <c r="E56">
        <f t="shared" si="10"/>
        <v>-2.9425140452973011</v>
      </c>
      <c r="F56">
        <f t="shared" si="11"/>
        <v>0.10751553122916344</v>
      </c>
      <c r="G56">
        <f t="shared" si="12"/>
        <v>0.10751553122916344</v>
      </c>
      <c r="H56">
        <f t="shared" si="6"/>
        <v>9.704120270639327E-2</v>
      </c>
      <c r="I56">
        <f t="shared" si="7"/>
        <v>0.29999999999999338</v>
      </c>
    </row>
    <row r="57" spans="1:9" x14ac:dyDescent="0.25">
      <c r="A57">
        <v>0.4</v>
      </c>
      <c r="B57">
        <f t="shared" si="8"/>
        <v>0.10818400799687547</v>
      </c>
      <c r="C57">
        <f t="shared" si="5"/>
        <v>0.11986114959414493</v>
      </c>
      <c r="D57">
        <f t="shared" si="9"/>
        <v>-2.5131593966182808</v>
      </c>
      <c r="E57">
        <f t="shared" si="10"/>
        <v>-2.7879935396151865</v>
      </c>
      <c r="F57">
        <f t="shared" si="11"/>
        <v>0.11986114959414493</v>
      </c>
      <c r="G57">
        <f t="shared" si="12"/>
        <v>0.11986114959414493</v>
      </c>
      <c r="H57">
        <f t="shared" si="6"/>
        <v>0.10818400799687547</v>
      </c>
      <c r="I57">
        <f t="shared" si="7"/>
        <v>0.39999999999998648</v>
      </c>
    </row>
    <row r="58" spans="1:9" x14ac:dyDescent="0.25">
      <c r="A58">
        <v>0.5</v>
      </c>
      <c r="B58">
        <f t="shared" si="8"/>
        <v>0.11745962240955302</v>
      </c>
      <c r="C58">
        <f t="shared" si="5"/>
        <v>0.13013802266644497</v>
      </c>
      <c r="D58">
        <f t="shared" si="9"/>
        <v>-2.4721382632083015</v>
      </c>
      <c r="E58">
        <f t="shared" si="10"/>
        <v>-2.6626286773106287</v>
      </c>
      <c r="F58">
        <f t="shared" si="11"/>
        <v>0.13013802266644497</v>
      </c>
      <c r="G58">
        <f t="shared" si="12"/>
        <v>0.13013802266644497</v>
      </c>
      <c r="H58">
        <f t="shared" si="6"/>
        <v>0.11745962240955302</v>
      </c>
      <c r="I58">
        <f t="shared" si="7"/>
        <v>0.49999999999999684</v>
      </c>
    </row>
    <row r="59" spans="1:9" x14ac:dyDescent="0.25">
      <c r="A59">
        <v>0.60000000000000009</v>
      </c>
      <c r="B59">
        <f t="shared" si="8"/>
        <v>0.1254592595316274</v>
      </c>
      <c r="C59">
        <f t="shared" si="5"/>
        <v>0.13900118274084985</v>
      </c>
      <c r="D59">
        <f t="shared" si="9"/>
        <v>-2.4367601020411529</v>
      </c>
      <c r="E59">
        <f t="shared" si="10"/>
        <v>-2.5568617212957747</v>
      </c>
      <c r="F59">
        <f t="shared" si="11"/>
        <v>0.13900118274084985</v>
      </c>
      <c r="G59">
        <f t="shared" si="12"/>
        <v>0.13900118274084985</v>
      </c>
      <c r="H59">
        <f t="shared" si="6"/>
        <v>0.1254592595316274</v>
      </c>
      <c r="I59">
        <f t="shared" si="7"/>
        <v>0.59999999999998366</v>
      </c>
    </row>
    <row r="60" spans="1:9" x14ac:dyDescent="0.25">
      <c r="A60">
        <v>0.70000000000000007</v>
      </c>
      <c r="B60">
        <f t="shared" si="8"/>
        <v>0.13252358111380022</v>
      </c>
      <c r="C60">
        <f t="shared" si="5"/>
        <v>0.14682806439115587</v>
      </c>
      <c r="D60">
        <f t="shared" si="9"/>
        <v>-2.4055183464893868</v>
      </c>
      <c r="E60">
        <f t="shared" si="10"/>
        <v>-2.4652537466232189</v>
      </c>
      <c r="F60">
        <f t="shared" si="11"/>
        <v>0.14682806439115587</v>
      </c>
      <c r="G60">
        <f t="shared" si="12"/>
        <v>0.14682806439115587</v>
      </c>
      <c r="H60">
        <f t="shared" si="6"/>
        <v>0.13252358111380022</v>
      </c>
      <c r="I60">
        <f t="shared" si="7"/>
        <v>0.69999999999998508</v>
      </c>
    </row>
    <row r="61" spans="1:9" x14ac:dyDescent="0.25">
      <c r="A61">
        <v>0.8</v>
      </c>
      <c r="B61">
        <f t="shared" si="8"/>
        <v>0.13886871943707979</v>
      </c>
      <c r="C61">
        <f t="shared" si="5"/>
        <v>0.15385813035480858</v>
      </c>
      <c r="D61">
        <f t="shared" si="9"/>
        <v>-2.3774571578625423</v>
      </c>
      <c r="E61">
        <f t="shared" si="10"/>
        <v>-2.384392136702246</v>
      </c>
      <c r="F61">
        <f t="shared" si="11"/>
        <v>0.15385813035480858</v>
      </c>
      <c r="G61">
        <f t="shared" si="12"/>
        <v>0.15385813035480858</v>
      </c>
      <c r="H61">
        <f t="shared" si="6"/>
        <v>0.13886871943707979</v>
      </c>
      <c r="I61">
        <f t="shared" si="7"/>
        <v>0.80000000000000293</v>
      </c>
    </row>
    <row r="62" spans="1:9" x14ac:dyDescent="0.25">
      <c r="A62">
        <v>0.9</v>
      </c>
      <c r="B62">
        <f t="shared" si="8"/>
        <v>0.14464127924689743</v>
      </c>
      <c r="C62">
        <f t="shared" si="5"/>
        <v>0.16025381066539532</v>
      </c>
      <c r="D62">
        <f t="shared" si="9"/>
        <v>-2.3519281809624277</v>
      </c>
      <c r="E62">
        <f t="shared" si="10"/>
        <v>-2.3119852899678079</v>
      </c>
      <c r="F62">
        <f t="shared" si="11"/>
        <v>0.16025381066539532</v>
      </c>
      <c r="G62">
        <f t="shared" si="12"/>
        <v>0.16025381066539532</v>
      </c>
      <c r="H62">
        <f t="shared" si="6"/>
        <v>0.14464127924689743</v>
      </c>
      <c r="I62">
        <f t="shared" si="7"/>
        <v>0.90000000000000191</v>
      </c>
    </row>
    <row r="63" spans="1:9" x14ac:dyDescent="0.25">
      <c r="A63">
        <v>1</v>
      </c>
      <c r="B63">
        <f t="shared" si="8"/>
        <v>0.14994573210017889</v>
      </c>
      <c r="C63">
        <f t="shared" si="5"/>
        <v>0.16613085408978207</v>
      </c>
      <c r="D63">
        <f t="shared" si="9"/>
        <v>-2.3284693933845393</v>
      </c>
      <c r="E63">
        <f t="shared" si="10"/>
        <v>-2.2464152704757723</v>
      </c>
      <c r="F63">
        <f t="shared" si="11"/>
        <v>0.16613085408978207</v>
      </c>
      <c r="G63">
        <f t="shared" si="12"/>
        <v>0.16613085408978207</v>
      </c>
      <c r="H63">
        <f t="shared" si="6"/>
        <v>0.14994573210017889</v>
      </c>
      <c r="I63">
        <f t="shared" si="7"/>
        <v>0.99999999999999734</v>
      </c>
    </row>
    <row r="64" spans="1:9" x14ac:dyDescent="0.25">
      <c r="A64">
        <v>2</v>
      </c>
      <c r="B64">
        <f t="shared" si="8"/>
        <v>0.18820698445429007</v>
      </c>
      <c r="C64">
        <f t="shared" si="5"/>
        <v>0.20852222748419821</v>
      </c>
      <c r="D64">
        <f t="shared" si="9"/>
        <v>-2.1592601240658711</v>
      </c>
      <c r="E64">
        <f t="shared" si="10"/>
        <v>-1.800244176781522</v>
      </c>
      <c r="F64">
        <f t="shared" si="11"/>
        <v>0.20852222748419821</v>
      </c>
      <c r="G64">
        <f t="shared" si="12"/>
        <v>0.20852222748419821</v>
      </c>
      <c r="H64">
        <f t="shared" si="6"/>
        <v>0.18820698445429007</v>
      </c>
      <c r="I64">
        <f t="shared" si="7"/>
        <v>1.9999999999999913</v>
      </c>
    </row>
    <row r="65" spans="1:9" x14ac:dyDescent="0.25">
      <c r="A65">
        <v>3</v>
      </c>
      <c r="B65">
        <f t="shared" si="8"/>
        <v>0.21332644655491539</v>
      </c>
      <c r="C65">
        <f t="shared" si="5"/>
        <v>0.23635321658824607</v>
      </c>
      <c r="D65">
        <f t="shared" si="9"/>
        <v>-2.0481700377198591</v>
      </c>
      <c r="E65">
        <f t="shared" si="10"/>
        <v>-1.5321183203729447</v>
      </c>
      <c r="F65">
        <f t="shared" si="11"/>
        <v>0.23635321658824607</v>
      </c>
      <c r="G65">
        <f t="shared" si="12"/>
        <v>0.23635321658824607</v>
      </c>
      <c r="H65">
        <f t="shared" si="6"/>
        <v>0.21332644655491539</v>
      </c>
      <c r="I65">
        <f t="shared" si="7"/>
        <v>2.9999999999999529</v>
      </c>
    </row>
    <row r="66" spans="1:9" x14ac:dyDescent="0.25">
      <c r="A66">
        <v>4</v>
      </c>
      <c r="B66">
        <f t="shared" si="8"/>
        <v>0.23237594931293534</v>
      </c>
      <c r="C66">
        <f t="shared" si="5"/>
        <v>0.25745902297741968</v>
      </c>
      <c r="D66">
        <f t="shared" si="9"/>
        <v>-1.9639241690081892</v>
      </c>
      <c r="E66">
        <f t="shared" si="10"/>
        <v>-1.3413870341576875</v>
      </c>
      <c r="F66">
        <f t="shared" si="11"/>
        <v>0.25745902297741968</v>
      </c>
      <c r="G66">
        <f t="shared" si="12"/>
        <v>0.25745902297741968</v>
      </c>
      <c r="H66">
        <f t="shared" si="6"/>
        <v>0.23237594931293534</v>
      </c>
      <c r="I66">
        <f t="shared" si="7"/>
        <v>4.0000000000000613</v>
      </c>
    </row>
    <row r="67" spans="1:9" x14ac:dyDescent="0.25">
      <c r="A67">
        <v>5</v>
      </c>
      <c r="B67">
        <f t="shared" si="8"/>
        <v>0.2478476974692394</v>
      </c>
      <c r="C67">
        <f t="shared" si="5"/>
        <v>0.27460087309482134</v>
      </c>
      <c r="D67">
        <f t="shared" si="9"/>
        <v>-1.8955008153662021</v>
      </c>
      <c r="E67">
        <f t="shared" si="10"/>
        <v>-1.1942481563556342</v>
      </c>
      <c r="F67">
        <f t="shared" si="11"/>
        <v>0.27460087309482134</v>
      </c>
      <c r="G67">
        <f t="shared" si="12"/>
        <v>0.27460087309482134</v>
      </c>
      <c r="H67">
        <f t="shared" si="6"/>
        <v>0.2478476974692394</v>
      </c>
      <c r="I67">
        <f t="shared" si="7"/>
        <v>5.0000000000000275</v>
      </c>
    </row>
    <row r="68" spans="1:9" x14ac:dyDescent="0.25">
      <c r="A68">
        <v>6</v>
      </c>
      <c r="B68">
        <f t="shared" si="8"/>
        <v>0.26093551978990626</v>
      </c>
      <c r="C68">
        <f t="shared" si="5"/>
        <v>0.28910146386953883</v>
      </c>
      <c r="D68">
        <f t="shared" si="9"/>
        <v>-1.8376203039977697</v>
      </c>
      <c r="E68">
        <f t="shared" si="10"/>
        <v>-1.0750902966787805</v>
      </c>
      <c r="F68">
        <f t="shared" si="11"/>
        <v>0.28910146386953883</v>
      </c>
      <c r="G68">
        <f t="shared" si="12"/>
        <v>0.28910146386953883</v>
      </c>
      <c r="H68">
        <f t="shared" si="6"/>
        <v>0.26093551978990626</v>
      </c>
      <c r="I68">
        <f t="shared" si="7"/>
        <v>6.0000000000001092</v>
      </c>
    </row>
    <row r="69" spans="1:9" x14ac:dyDescent="0.25">
      <c r="A69">
        <v>7</v>
      </c>
      <c r="B69">
        <f t="shared" si="8"/>
        <v>0.2723107907799277</v>
      </c>
      <c r="C69">
        <f t="shared" si="5"/>
        <v>0.3017046415056952</v>
      </c>
      <c r="D69">
        <f t="shared" si="9"/>
        <v>-1.7873135007935992</v>
      </c>
      <c r="E69">
        <f t="shared" si="10"/>
        <v>-0.97539688071744379</v>
      </c>
      <c r="F69">
        <f t="shared" si="11"/>
        <v>0.3017046415056952</v>
      </c>
      <c r="G69">
        <f t="shared" si="12"/>
        <v>0.3017046415056952</v>
      </c>
      <c r="H69">
        <f t="shared" si="6"/>
        <v>0.2723107907799277</v>
      </c>
      <c r="I69">
        <f t="shared" si="7"/>
        <v>7.000000000000461</v>
      </c>
    </row>
    <row r="70" spans="1:9" x14ac:dyDescent="0.25">
      <c r="A70">
        <v>8</v>
      </c>
      <c r="B70">
        <f t="shared" si="8"/>
        <v>0.28239117730287766</v>
      </c>
      <c r="C70">
        <f t="shared" si="5"/>
        <v>0.31287315802730603</v>
      </c>
      <c r="D70">
        <f t="shared" si="9"/>
        <v>-1.7427332862671181</v>
      </c>
      <c r="E70">
        <f t="shared" si="10"/>
        <v>-0.89000776447028329</v>
      </c>
      <c r="F70">
        <f t="shared" si="11"/>
        <v>0.31287315802730603</v>
      </c>
      <c r="G70">
        <f t="shared" si="12"/>
        <v>0.31287315802730603</v>
      </c>
      <c r="H70">
        <f t="shared" si="6"/>
        <v>0.28239117730287766</v>
      </c>
      <c r="I70">
        <f t="shared" si="7"/>
        <v>8.0000000000005205</v>
      </c>
    </row>
    <row r="71" spans="1:9" x14ac:dyDescent="0.25">
      <c r="A71">
        <v>9</v>
      </c>
      <c r="B71">
        <f t="shared" si="8"/>
        <v>0.29145535141431039</v>
      </c>
      <c r="C71">
        <f t="shared" si="5"/>
        <v>0.32291576681892492</v>
      </c>
      <c r="D71">
        <f t="shared" si="9"/>
        <v>-1.7026472414043465</v>
      </c>
      <c r="E71">
        <f t="shared" si="10"/>
        <v>-0.81556013618749645</v>
      </c>
      <c r="F71">
        <f t="shared" si="11"/>
        <v>0.32291576681892492</v>
      </c>
      <c r="G71">
        <f t="shared" si="12"/>
        <v>0.32291576681892492</v>
      </c>
      <c r="H71">
        <f t="shared" si="6"/>
        <v>0.29145535141431039</v>
      </c>
      <c r="I71">
        <f t="shared" si="7"/>
        <v>9.000000000000318</v>
      </c>
    </row>
    <row r="72" spans="1:9" x14ac:dyDescent="0.25">
      <c r="A72">
        <v>10</v>
      </c>
      <c r="B72">
        <f t="shared" si="8"/>
        <v>0.29969909242098597</v>
      </c>
      <c r="C72">
        <f t="shared" si="5"/>
        <v>0.33204938063654199</v>
      </c>
      <c r="D72">
        <f t="shared" si="9"/>
        <v>-1.6661895379480709</v>
      </c>
      <c r="E72">
        <f t="shared" si="10"/>
        <v>-0.74974137088685211</v>
      </c>
      <c r="F72">
        <f t="shared" si="11"/>
        <v>0.33204938063654199</v>
      </c>
      <c r="G72">
        <f t="shared" si="12"/>
        <v>0.33204938063654199</v>
      </c>
      <c r="H72">
        <f t="shared" si="6"/>
        <v>0.29969909242098597</v>
      </c>
      <c r="I72">
        <f t="shared" si="7"/>
        <v>9.9999999999999591</v>
      </c>
    </row>
    <row r="73" spans="1:9" x14ac:dyDescent="0.25">
      <c r="A73">
        <v>20</v>
      </c>
      <c r="B73">
        <f t="shared" si="8"/>
        <v>0.35701240844398557</v>
      </c>
      <c r="C73">
        <f t="shared" si="5"/>
        <v>0.39554939776920361</v>
      </c>
      <c r="D73">
        <f t="shared" si="9"/>
        <v>-1.4127230743643291</v>
      </c>
      <c r="E73">
        <f t="shared" si="10"/>
        <v>-0.33990006186051502</v>
      </c>
      <c r="F73">
        <f t="shared" si="11"/>
        <v>0.39554939776920361</v>
      </c>
      <c r="G73">
        <f t="shared" si="12"/>
        <v>0.39554939776920361</v>
      </c>
      <c r="H73">
        <f t="shared" si="6"/>
        <v>0.35701240844398557</v>
      </c>
      <c r="I73">
        <f t="shared" si="7"/>
        <v>19.999999999999474</v>
      </c>
    </row>
    <row r="74" spans="1:9" x14ac:dyDescent="0.25">
      <c r="A74">
        <v>30</v>
      </c>
      <c r="B74">
        <f t="shared" si="8"/>
        <v>0.39287618648864192</v>
      </c>
      <c r="C74">
        <f t="shared" si="5"/>
        <v>0.43528450085351583</v>
      </c>
      <c r="D74">
        <f t="shared" si="9"/>
        <v>-1.2541165650483546</v>
      </c>
      <c r="E74">
        <f t="shared" si="10"/>
        <v>-0.12346516501352767</v>
      </c>
      <c r="F74">
        <f t="shared" si="11"/>
        <v>0.43528450085351583</v>
      </c>
      <c r="G74">
        <f t="shared" si="12"/>
        <v>0.43528450085351583</v>
      </c>
      <c r="H74">
        <f t="shared" si="6"/>
        <v>0.39287618648864192</v>
      </c>
      <c r="I74">
        <f t="shared" si="7"/>
        <v>29.999999999998899</v>
      </c>
    </row>
    <row r="75" spans="1:9" x14ac:dyDescent="0.25">
      <c r="A75">
        <v>40</v>
      </c>
      <c r="B75">
        <f t="shared" si="8"/>
        <v>0.41928411771239987</v>
      </c>
      <c r="C75">
        <f t="shared" si="5"/>
        <v>0.46454304322216622</v>
      </c>
      <c r="D75">
        <f t="shared" si="9"/>
        <v>-1.1373282616955607</v>
      </c>
      <c r="E75">
        <f t="shared" si="10"/>
        <v>1.7629285247688031E-2</v>
      </c>
      <c r="F75">
        <f t="shared" si="11"/>
        <v>0.46454304322216622</v>
      </c>
      <c r="G75">
        <f t="shared" si="12"/>
        <v>0.46454304322216622</v>
      </c>
      <c r="H75">
        <f t="shared" si="6"/>
        <v>0.41928411771239987</v>
      </c>
      <c r="I75">
        <f t="shared" si="7"/>
        <v>39.999999999998309</v>
      </c>
    </row>
    <row r="76" spans="1:9" x14ac:dyDescent="0.25">
      <c r="A76">
        <v>50</v>
      </c>
      <c r="B76">
        <f t="shared" si="8"/>
        <v>0.44028157342046109</v>
      </c>
      <c r="C76">
        <f t="shared" si="5"/>
        <v>0.48780707485958058</v>
      </c>
      <c r="D76">
        <f t="shared" si="9"/>
        <v>-1.0444676280438143</v>
      </c>
      <c r="E76">
        <f t="shared" si="10"/>
        <v>0.11935295737362406</v>
      </c>
      <c r="F76">
        <f t="shared" si="11"/>
        <v>0.48780707485958058</v>
      </c>
      <c r="G76">
        <f t="shared" si="12"/>
        <v>0.48780707485958058</v>
      </c>
      <c r="H76">
        <f t="shared" si="6"/>
        <v>0.44028157342046109</v>
      </c>
      <c r="I76">
        <f t="shared" si="7"/>
        <v>50.000000000000284</v>
      </c>
    </row>
    <row r="77" spans="1:9" x14ac:dyDescent="0.25">
      <c r="A77">
        <v>60</v>
      </c>
      <c r="B77">
        <f t="shared" si="8"/>
        <v>0.45775203572908835</v>
      </c>
      <c r="C77">
        <f t="shared" si="5"/>
        <v>0.50716339085895779</v>
      </c>
      <c r="D77">
        <f t="shared" si="9"/>
        <v>-0.96720501952952442</v>
      </c>
      <c r="E77">
        <f t="shared" si="10"/>
        <v>0.19724038858691317</v>
      </c>
      <c r="F77">
        <f t="shared" si="11"/>
        <v>0.50716339085895779</v>
      </c>
      <c r="G77">
        <f t="shared" si="12"/>
        <v>0.50716339085895779</v>
      </c>
      <c r="H77">
        <f t="shared" si="6"/>
        <v>0.45775203572908835</v>
      </c>
      <c r="I77">
        <f t="shared" si="7"/>
        <v>60.000000000000519</v>
      </c>
    </row>
    <row r="78" spans="1:9" x14ac:dyDescent="0.25">
      <c r="A78">
        <v>70</v>
      </c>
      <c r="B78">
        <f t="shared" si="8"/>
        <v>0.47273238878358437</v>
      </c>
      <c r="C78">
        <f t="shared" si="5"/>
        <v>0.52376080209986531</v>
      </c>
      <c r="D78">
        <f t="shared" si="9"/>
        <v>-0.90095484635100365</v>
      </c>
      <c r="E78">
        <f t="shared" si="10"/>
        <v>0.2593318176314785</v>
      </c>
      <c r="F78">
        <f t="shared" si="11"/>
        <v>0.52376080209986531</v>
      </c>
      <c r="G78">
        <f t="shared" si="12"/>
        <v>0.52376080209986531</v>
      </c>
      <c r="H78">
        <f t="shared" si="6"/>
        <v>0.47273238878358437</v>
      </c>
      <c r="I78">
        <f t="shared" si="7"/>
        <v>69.999999999997911</v>
      </c>
    </row>
    <row r="79" spans="1:9" x14ac:dyDescent="0.25">
      <c r="A79">
        <v>80</v>
      </c>
      <c r="B79">
        <f t="shared" si="8"/>
        <v>0.48585676538867423</v>
      </c>
      <c r="C79">
        <f t="shared" si="5"/>
        <v>0.53830189302093978</v>
      </c>
      <c r="D79">
        <f t="shared" si="9"/>
        <v>-0.84291267472899556</v>
      </c>
      <c r="E79">
        <f t="shared" si="10"/>
        <v>0.3102898601457138</v>
      </c>
      <c r="F79">
        <f t="shared" si="11"/>
        <v>0.53830189302093978</v>
      </c>
      <c r="G79">
        <f t="shared" si="12"/>
        <v>0.53830189302093978</v>
      </c>
      <c r="H79">
        <f t="shared" si="6"/>
        <v>0.48585676538867428</v>
      </c>
      <c r="I79">
        <f t="shared" si="7"/>
        <v>79.999999999996845</v>
      </c>
    </row>
    <row r="80" spans="1:9" x14ac:dyDescent="0.25">
      <c r="A80">
        <v>90</v>
      </c>
      <c r="B80">
        <f t="shared" si="8"/>
        <v>0.4975422814819711</v>
      </c>
      <c r="C80">
        <f t="shared" si="5"/>
        <v>0.55124880525038689</v>
      </c>
      <c r="D80">
        <f t="shared" si="9"/>
        <v>-0.79123382163087341</v>
      </c>
      <c r="E80">
        <f t="shared" si="10"/>
        <v>0.35304027623143996</v>
      </c>
      <c r="F80">
        <f t="shared" si="11"/>
        <v>0.55124880525038689</v>
      </c>
      <c r="G80">
        <f t="shared" si="12"/>
        <v>0.55124880525038689</v>
      </c>
      <c r="H80">
        <f t="shared" si="6"/>
        <v>0.49754228148197105</v>
      </c>
      <c r="I80">
        <f t="shared" si="7"/>
        <v>89.999999999997044</v>
      </c>
    </row>
    <row r="81" spans="1:9" x14ac:dyDescent="0.25">
      <c r="A81">
        <v>100</v>
      </c>
      <c r="B81">
        <f t="shared" si="8"/>
        <v>0.50807842151739901</v>
      </c>
      <c r="C81">
        <f t="shared" si="5"/>
        <v>0.56292227171834197</v>
      </c>
      <c r="D81">
        <f t="shared" si="9"/>
        <v>-0.74463805052715082</v>
      </c>
      <c r="E81">
        <f t="shared" si="10"/>
        <v>0.38952894562344609</v>
      </c>
      <c r="F81">
        <f t="shared" si="11"/>
        <v>0.56292227171834197</v>
      </c>
      <c r="G81">
        <f t="shared" si="12"/>
        <v>0.56292227171834197</v>
      </c>
      <c r="H81">
        <f t="shared" si="6"/>
        <v>0.50807842151739901</v>
      </c>
      <c r="I81">
        <f t="shared" si="7"/>
        <v>100.00000000000529</v>
      </c>
    </row>
    <row r="82" spans="1:9" x14ac:dyDescent="0.25">
      <c r="A82">
        <v>200</v>
      </c>
      <c r="B82">
        <f t="shared" si="8"/>
        <v>0.57913324524351961</v>
      </c>
      <c r="C82">
        <f t="shared" si="5"/>
        <v>0.64164712725027928</v>
      </c>
      <c r="D82">
        <f t="shared" ref="D82:D103" si="13">(C82-E$14)/(1-E$14)</f>
        <v>-0.43040017109266476</v>
      </c>
      <c r="E82">
        <f t="shared" ref="E82:E103" si="14">(2*D82^3 - 3*D82^2 + 1) * $E$14 + (D82^3 - 2*D82^2 + D82) * (1-$E$14) + (-2*D82^3+3*D82^2)*$E$10</f>
        <v>0.58858046919885554</v>
      </c>
      <c r="F82">
        <f t="shared" ref="F82:F103" si="15">IF(C82&lt;$E$14,C82,E82)</f>
        <v>0.64164712725027928</v>
      </c>
      <c r="G82">
        <f t="shared" ref="G82:G103" si="16">F82+$E$15*(1-F82)^4</f>
        <v>0.64164712725027928</v>
      </c>
      <c r="H82">
        <f t="shared" si="6"/>
        <v>0.57913324524351961</v>
      </c>
      <c r="I82">
        <f t="shared" si="7"/>
        <v>199.99999999999034</v>
      </c>
    </row>
    <row r="83" spans="1:9" x14ac:dyDescent="0.25">
      <c r="A83" s="3">
        <v>203</v>
      </c>
      <c r="B83">
        <f t="shared" si="8"/>
        <v>0.58068888104161087</v>
      </c>
      <c r="C83">
        <f t="shared" si="5"/>
        <v>0.64337068656747765</v>
      </c>
      <c r="D83">
        <f t="shared" si="13"/>
        <v>-0.42352041728103351</v>
      </c>
      <c r="E83">
        <f t="shared" si="14"/>
        <v>0.59209001450613941</v>
      </c>
      <c r="F83">
        <f t="shared" si="15"/>
        <v>0.64337068656747765</v>
      </c>
      <c r="G83">
        <f t="shared" si="16"/>
        <v>0.64337068656747765</v>
      </c>
      <c r="H83">
        <f t="shared" si="6"/>
        <v>0.58068888104161087</v>
      </c>
      <c r="I83">
        <f t="shared" si="7"/>
        <v>203.00000000000213</v>
      </c>
    </row>
    <row r="84" spans="1:9" x14ac:dyDescent="0.25">
      <c r="A84">
        <v>300</v>
      </c>
      <c r="B84">
        <f t="shared" si="8"/>
        <v>0.62186283702260692</v>
      </c>
      <c r="C84">
        <f t="shared" ref="C84:C103" si="17">(B84-$E$5)/($E$4-$E$5)</f>
        <v>0.68898917615484501</v>
      </c>
      <c r="D84">
        <f t="shared" si="13"/>
        <v>-0.24142980137481551</v>
      </c>
      <c r="E84">
        <f t="shared" si="14"/>
        <v>0.67321123045568054</v>
      </c>
      <c r="F84">
        <f t="shared" si="15"/>
        <v>0.68898917615484501</v>
      </c>
      <c r="G84">
        <f t="shared" si="16"/>
        <v>0.68898917615484501</v>
      </c>
      <c r="H84">
        <f t="shared" ref="H84:H103" si="18">G84*($E$4-$E$5)+$E$5</f>
        <v>0.62186283702260692</v>
      </c>
      <c r="I84">
        <f t="shared" ref="I84:I103" si="19">10000*POWER((MAX((POWER(H84,(1/(128*2523/4096)))-(3424/4096)),0))/((32*2413/4096)-(32*2392/4096)*POWER(H84,(1/(128*2523/4096)))),(1/((2610/4096)*(1/4))))</f>
        <v>300.00000000001342</v>
      </c>
    </row>
    <row r="85" spans="1:9" x14ac:dyDescent="0.25">
      <c r="A85">
        <v>400</v>
      </c>
      <c r="B85">
        <f t="shared" si="8"/>
        <v>0.65257859756306724</v>
      </c>
      <c r="C85">
        <f t="shared" si="17"/>
        <v>0.72302055761913253</v>
      </c>
      <c r="D85">
        <f t="shared" si="13"/>
        <v>-0.10559024888144275</v>
      </c>
      <c r="E85">
        <f t="shared" si="14"/>
        <v>0.72012905317769127</v>
      </c>
      <c r="F85">
        <f t="shared" si="15"/>
        <v>0.72302055761913253</v>
      </c>
      <c r="G85">
        <f t="shared" si="16"/>
        <v>0.72302055761913253</v>
      </c>
      <c r="H85">
        <f t="shared" si="18"/>
        <v>0.65257859756306724</v>
      </c>
      <c r="I85">
        <f t="shared" si="19"/>
        <v>400.00000000000949</v>
      </c>
    </row>
    <row r="86" spans="1:9" x14ac:dyDescent="0.25">
      <c r="A86">
        <v>500</v>
      </c>
      <c r="B86">
        <f t="shared" si="8"/>
        <v>0.67658481078338761</v>
      </c>
      <c r="C86">
        <f t="shared" si="17"/>
        <v>0.74961812789702298</v>
      </c>
      <c r="D86">
        <f t="shared" si="13"/>
        <v>5.7652685615547264E-4</v>
      </c>
      <c r="E86">
        <f t="shared" si="14"/>
        <v>0.74961804464228599</v>
      </c>
      <c r="F86">
        <f t="shared" si="15"/>
        <v>0.74961804464228599</v>
      </c>
      <c r="G86">
        <f t="shared" si="16"/>
        <v>0.74961804464228599</v>
      </c>
      <c r="H86">
        <f t="shared" si="18"/>
        <v>0.67658473564002131</v>
      </c>
      <c r="I86">
        <f t="shared" si="19"/>
        <v>499.99965174650231</v>
      </c>
    </row>
    <row r="87" spans="1:9" x14ac:dyDescent="0.25">
      <c r="A87">
        <v>600</v>
      </c>
      <c r="B87">
        <f t="shared" si="8"/>
        <v>0.69629408567824114</v>
      </c>
      <c r="C87">
        <f t="shared" si="17"/>
        <v>0.77145492570145113</v>
      </c>
      <c r="D87">
        <f t="shared" si="13"/>
        <v>8.7740218543330042E-2</v>
      </c>
      <c r="E87">
        <f t="shared" si="14"/>
        <v>0.769582693897227</v>
      </c>
      <c r="F87">
        <f t="shared" si="15"/>
        <v>0.769582693897227</v>
      </c>
      <c r="G87">
        <f t="shared" si="16"/>
        <v>0.769582693897227</v>
      </c>
      <c r="H87">
        <f t="shared" si="18"/>
        <v>0.69460426230638861</v>
      </c>
      <c r="I87">
        <f t="shared" si="19"/>
        <v>590.70963160571932</v>
      </c>
    </row>
    <row r="88" spans="1:9" x14ac:dyDescent="0.25">
      <c r="A88">
        <v>700</v>
      </c>
      <c r="B88">
        <f t="shared" si="8"/>
        <v>0.71301175654562254</v>
      </c>
      <c r="C88">
        <f t="shared" si="17"/>
        <v>0.78997718998765842</v>
      </c>
      <c r="D88">
        <f t="shared" si="13"/>
        <v>0.16167362892935047</v>
      </c>
      <c r="E88">
        <f t="shared" si="14"/>
        <v>0.78378174096695175</v>
      </c>
      <c r="F88">
        <f t="shared" si="15"/>
        <v>0.78378174096695175</v>
      </c>
      <c r="G88">
        <f t="shared" si="16"/>
        <v>0.78378174096695175</v>
      </c>
      <c r="H88">
        <f t="shared" si="18"/>
        <v>0.70741991982396746</v>
      </c>
      <c r="I88">
        <f t="shared" si="19"/>
        <v>664.85130804233063</v>
      </c>
    </row>
    <row r="89" spans="1:9" x14ac:dyDescent="0.25">
      <c r="A89">
        <v>800</v>
      </c>
      <c r="B89">
        <f t="shared" si="8"/>
        <v>0.72752517709797337</v>
      </c>
      <c r="C89">
        <f t="shared" si="17"/>
        <v>0.80605726557354784</v>
      </c>
      <c r="D89">
        <f t="shared" si="13"/>
        <v>0.22585880677583431</v>
      </c>
      <c r="E89">
        <f t="shared" si="14"/>
        <v>0.79423951818888883</v>
      </c>
      <c r="F89">
        <f t="shared" si="15"/>
        <v>0.79423951818888883</v>
      </c>
      <c r="G89">
        <f t="shared" si="16"/>
        <v>0.79423951818888883</v>
      </c>
      <c r="H89">
        <f t="shared" si="18"/>
        <v>0.71685881319570977</v>
      </c>
      <c r="I89">
        <f t="shared" si="19"/>
        <v>725.23757760728927</v>
      </c>
    </row>
    <row r="90" spans="1:9" x14ac:dyDescent="0.25">
      <c r="A90">
        <v>900</v>
      </c>
      <c r="B90">
        <f t="shared" si="8"/>
        <v>0.74034633688945273</v>
      </c>
      <c r="C90">
        <f t="shared" si="17"/>
        <v>0.82026240886158963</v>
      </c>
      <c r="D90">
        <f t="shared" si="13"/>
        <v>0.28256001090934191</v>
      </c>
      <c r="E90">
        <f t="shared" si="14"/>
        <v>0.80214427593350879</v>
      </c>
      <c r="F90">
        <f t="shared" si="15"/>
        <v>0.80214427593350879</v>
      </c>
      <c r="G90">
        <f t="shared" si="16"/>
        <v>0.80214427593350879</v>
      </c>
      <c r="H90">
        <f t="shared" si="18"/>
        <v>0.72399342353378526</v>
      </c>
      <c r="I90">
        <f t="shared" si="19"/>
        <v>774.43940401191696</v>
      </c>
    </row>
    <row r="91" spans="1:9" x14ac:dyDescent="0.25">
      <c r="A91">
        <v>1000</v>
      </c>
      <c r="B91">
        <f t="shared" si="8"/>
        <v>0.75182709624704103</v>
      </c>
      <c r="C91">
        <f t="shared" si="17"/>
        <v>0.83298246183514757</v>
      </c>
      <c r="D91">
        <f t="shared" si="13"/>
        <v>0.33333333333333304</v>
      </c>
      <c r="E91">
        <f t="shared" si="14"/>
        <v>0.80823912284776211</v>
      </c>
      <c r="F91">
        <f t="shared" si="15"/>
        <v>0.80823912284776211</v>
      </c>
      <c r="G91">
        <f t="shared" si="16"/>
        <v>0.80823912284776211</v>
      </c>
      <c r="H91">
        <f t="shared" si="18"/>
        <v>0.72949445964498238</v>
      </c>
      <c r="I91">
        <f t="shared" si="19"/>
        <v>814.61251568395096</v>
      </c>
    </row>
    <row r="92" spans="1:9" x14ac:dyDescent="0.25">
      <c r="A92">
        <v>1500</v>
      </c>
      <c r="B92">
        <f t="shared" si="8"/>
        <v>0.79605890720785655</v>
      </c>
      <c r="C92">
        <f t="shared" si="17"/>
        <v>0.88198888736971814</v>
      </c>
      <c r="D92">
        <f t="shared" si="13"/>
        <v>0.52894722343949052</v>
      </c>
      <c r="E92">
        <f t="shared" si="14"/>
        <v>0.82425393831863136</v>
      </c>
      <c r="F92">
        <f t="shared" si="15"/>
        <v>0.82425393831863136</v>
      </c>
      <c r="G92">
        <f t="shared" si="16"/>
        <v>0.82425393831863136</v>
      </c>
      <c r="H92">
        <f t="shared" si="18"/>
        <v>0.74394897826683393</v>
      </c>
      <c r="I92">
        <f t="shared" si="19"/>
        <v>930.26207462484012</v>
      </c>
    </row>
    <row r="93" spans="1:9" x14ac:dyDescent="0.25">
      <c r="A93">
        <v>2000</v>
      </c>
      <c r="B93">
        <f t="shared" si="8"/>
        <v>0.82742464485881928</v>
      </c>
      <c r="C93">
        <f t="shared" si="17"/>
        <v>0.91674040789621203</v>
      </c>
      <c r="D93">
        <f t="shared" si="13"/>
        <v>0.66766128069094266</v>
      </c>
      <c r="E93">
        <f t="shared" si="14"/>
        <v>0.82991714826321172</v>
      </c>
      <c r="F93">
        <f t="shared" si="15"/>
        <v>0.82991714826321172</v>
      </c>
      <c r="G93">
        <f t="shared" si="16"/>
        <v>0.82991714826321172</v>
      </c>
      <c r="H93">
        <f t="shared" si="18"/>
        <v>0.74906043108077935</v>
      </c>
      <c r="I93">
        <f t="shared" si="19"/>
        <v>974.93717387326478</v>
      </c>
    </row>
    <row r="94" spans="1:9" x14ac:dyDescent="0.25">
      <c r="A94">
        <v>2500</v>
      </c>
      <c r="B94">
        <f t="shared" si="8"/>
        <v>0.85170260457715663</v>
      </c>
      <c r="C94">
        <f t="shared" si="17"/>
        <v>0.9436390584199722</v>
      </c>
      <c r="D94">
        <f t="shared" si="13"/>
        <v>0.7750298473668974</v>
      </c>
      <c r="E94">
        <f t="shared" si="14"/>
        <v>0.8320316232631032</v>
      </c>
      <c r="F94">
        <f t="shared" si="15"/>
        <v>0.8320316232631032</v>
      </c>
      <c r="G94">
        <f t="shared" si="16"/>
        <v>0.8320316232631032</v>
      </c>
      <c r="H94">
        <f t="shared" si="18"/>
        <v>0.75096889629643959</v>
      </c>
      <c r="I94">
        <f t="shared" si="19"/>
        <v>992.15799580798489</v>
      </c>
    </row>
    <row r="95" spans="1:9" x14ac:dyDescent="0.25">
      <c r="A95">
        <v>3000</v>
      </c>
      <c r="B95">
        <f t="shared" si="8"/>
        <v>0.87148644444993539</v>
      </c>
      <c r="C95">
        <f t="shared" si="17"/>
        <v>0.96555847013865814</v>
      </c>
      <c r="D95">
        <f t="shared" si="13"/>
        <v>0.86252330048777348</v>
      </c>
      <c r="E95">
        <f t="shared" si="14"/>
        <v>0.83276548200050859</v>
      </c>
      <c r="F95">
        <f t="shared" si="15"/>
        <v>0.83276548200050859</v>
      </c>
      <c r="G95">
        <f t="shared" si="16"/>
        <v>0.83276548200050859</v>
      </c>
      <c r="H95">
        <f t="shared" si="18"/>
        <v>0.75163125639699335</v>
      </c>
      <c r="I95">
        <f t="shared" si="19"/>
        <v>998.20506334277331</v>
      </c>
    </row>
    <row r="96" spans="1:9" x14ac:dyDescent="0.25">
      <c r="A96">
        <v>3500</v>
      </c>
      <c r="B96">
        <f t="shared" si="8"/>
        <v>0.88816580003508905</v>
      </c>
      <c r="C96">
        <f t="shared" si="17"/>
        <v>0.98403828318932829</v>
      </c>
      <c r="D96">
        <f t="shared" si="13"/>
        <v>0.93628726265893936</v>
      </c>
      <c r="E96">
        <f t="shared" si="14"/>
        <v>0.83296086396749836</v>
      </c>
      <c r="F96">
        <f t="shared" si="15"/>
        <v>0.83296086396749836</v>
      </c>
      <c r="G96">
        <f t="shared" si="16"/>
        <v>0.83296086396749836</v>
      </c>
      <c r="H96">
        <f t="shared" si="18"/>
        <v>0.75180760262373347</v>
      </c>
      <c r="I96">
        <f t="shared" si="19"/>
        <v>999.82119094866118</v>
      </c>
    </row>
    <row r="97" spans="1:9" x14ac:dyDescent="0.25">
      <c r="A97">
        <v>4000</v>
      </c>
      <c r="B97">
        <f t="shared" si="8"/>
        <v>0.9025723933109373</v>
      </c>
      <c r="C97">
        <f t="shared" si="17"/>
        <v>1</v>
      </c>
      <c r="D97">
        <f t="shared" si="13"/>
        <v>1</v>
      </c>
      <c r="E97">
        <f t="shared" si="14"/>
        <v>0.83298246183514757</v>
      </c>
      <c r="F97">
        <f t="shared" si="15"/>
        <v>0.83298246183514757</v>
      </c>
      <c r="G97">
        <f t="shared" si="16"/>
        <v>0.83298246183514757</v>
      </c>
      <c r="H97">
        <f t="shared" si="18"/>
        <v>0.75182709624704103</v>
      </c>
      <c r="I97">
        <f t="shared" si="19"/>
        <v>1000.0000000000201</v>
      </c>
    </row>
    <row r="98" spans="1:9" x14ac:dyDescent="0.25">
      <c r="A98">
        <v>5000</v>
      </c>
      <c r="B98">
        <f t="shared" si="8"/>
        <v>0.9265467040826304</v>
      </c>
      <c r="C98">
        <f t="shared" si="17"/>
        <v>1.0265622241109789</v>
      </c>
      <c r="D98">
        <f t="shared" si="13"/>
        <v>1.1060256880917538</v>
      </c>
      <c r="E98">
        <f t="shared" si="14"/>
        <v>0.8330819944425486</v>
      </c>
      <c r="F98">
        <f t="shared" si="15"/>
        <v>0.8330819944425486</v>
      </c>
      <c r="G98">
        <f t="shared" si="16"/>
        <v>0.8330819944425486</v>
      </c>
      <c r="H98">
        <f t="shared" si="18"/>
        <v>0.75191693155796147</v>
      </c>
      <c r="I98">
        <f t="shared" si="19"/>
        <v>1000.8244424460962</v>
      </c>
    </row>
    <row r="99" spans="1:9" x14ac:dyDescent="0.25">
      <c r="A99">
        <v>6000</v>
      </c>
      <c r="B99">
        <f t="shared" si="8"/>
        <v>0.94602855780091744</v>
      </c>
      <c r="C99">
        <f t="shared" si="17"/>
        <v>1.0481470516995761</v>
      </c>
      <c r="D99">
        <f t="shared" si="13"/>
        <v>1.192183616278083</v>
      </c>
      <c r="E99">
        <f t="shared" si="14"/>
        <v>0.83357522494207514</v>
      </c>
      <c r="F99">
        <f t="shared" si="15"/>
        <v>0.83357522494207514</v>
      </c>
      <c r="G99">
        <f t="shared" si="16"/>
        <v>0.83357522494207514</v>
      </c>
      <c r="H99">
        <f t="shared" si="18"/>
        <v>0.75236210742984333</v>
      </c>
      <c r="I99">
        <f t="shared" si="19"/>
        <v>1004.9199130846985</v>
      </c>
    </row>
    <row r="100" spans="1:9" x14ac:dyDescent="0.25">
      <c r="A100">
        <v>7000</v>
      </c>
      <c r="B100">
        <f t="shared" si="8"/>
        <v>0.96241613632622458</v>
      </c>
      <c r="C100">
        <f t="shared" si="17"/>
        <v>1.0663035917382337</v>
      </c>
      <c r="D100">
        <f t="shared" si="13"/>
        <v>1.2646572029371339</v>
      </c>
      <c r="E100">
        <f t="shared" si="14"/>
        <v>0.83453050560934527</v>
      </c>
      <c r="F100">
        <f t="shared" si="15"/>
        <v>0.83453050560934527</v>
      </c>
      <c r="G100">
        <f t="shared" si="16"/>
        <v>0.83453050560934527</v>
      </c>
      <c r="H100">
        <f t="shared" si="18"/>
        <v>0.75322431668971701</v>
      </c>
      <c r="I100">
        <f t="shared" si="19"/>
        <v>1012.8993611828898</v>
      </c>
    </row>
    <row r="101" spans="1:9" x14ac:dyDescent="0.25">
      <c r="A101">
        <v>8000</v>
      </c>
      <c r="B101">
        <f t="shared" si="8"/>
        <v>0.97654385232187946</v>
      </c>
      <c r="C101">
        <f t="shared" si="17"/>
        <v>1.0819563277866848</v>
      </c>
      <c r="D101">
        <f t="shared" si="13"/>
        <v>1.3271366136642526</v>
      </c>
      <c r="E101">
        <f t="shared" si="14"/>
        <v>0.83590607254153271</v>
      </c>
      <c r="F101">
        <f t="shared" si="15"/>
        <v>0.83590607254153271</v>
      </c>
      <c r="G101">
        <f t="shared" si="16"/>
        <v>0.83590607254153271</v>
      </c>
      <c r="H101">
        <f t="shared" si="18"/>
        <v>0.75446586442238195</v>
      </c>
      <c r="I101">
        <f t="shared" si="19"/>
        <v>1024.5001738588119</v>
      </c>
    </row>
    <row r="102" spans="1:9" x14ac:dyDescent="0.25">
      <c r="A102">
        <v>9000</v>
      </c>
      <c r="B102">
        <f t="shared" si="8"/>
        <v>0.98894952634912159</v>
      </c>
      <c r="C102">
        <f t="shared" si="17"/>
        <v>1.0957011355893944</v>
      </c>
      <c r="D102">
        <f t="shared" si="13"/>
        <v>1.3820003441592021</v>
      </c>
      <c r="E102">
        <f t="shared" si="14"/>
        <v>0.8376375010595436</v>
      </c>
      <c r="F102">
        <f t="shared" si="15"/>
        <v>0.8376375010595436</v>
      </c>
      <c r="G102">
        <f t="shared" si="16"/>
        <v>0.8376375010595436</v>
      </c>
      <c r="H102">
        <f t="shared" si="18"/>
        <v>0.75602860273813199</v>
      </c>
      <c r="I102">
        <f t="shared" si="19"/>
        <v>1039.2900226204315</v>
      </c>
    </row>
    <row r="103" spans="1:9" x14ac:dyDescent="0.25">
      <c r="A103">
        <v>10000</v>
      </c>
      <c r="B103">
        <f t="shared" si="8"/>
        <v>1</v>
      </c>
      <c r="C103">
        <f t="shared" si="17"/>
        <v>1.1079444555514293</v>
      </c>
      <c r="D103">
        <f t="shared" si="13"/>
        <v>1.4308707406319776</v>
      </c>
      <c r="E103">
        <f t="shared" si="14"/>
        <v>0.83966240999179698</v>
      </c>
      <c r="F103">
        <f t="shared" si="15"/>
        <v>0.83966240999179698</v>
      </c>
      <c r="G103">
        <f t="shared" si="16"/>
        <v>0.83966240999179698</v>
      </c>
      <c r="H103">
        <f t="shared" si="18"/>
        <v>0.75785622815923348</v>
      </c>
      <c r="I103">
        <f t="shared" si="19"/>
        <v>1056.8562674863042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E7AD-8C9F-4EC4-A891-94D9A4EA3D11}">
  <dimension ref="B1:I76"/>
  <sheetViews>
    <sheetView workbookViewId="0">
      <selection activeCell="B2" sqref="B2"/>
    </sheetView>
  </sheetViews>
  <sheetFormatPr defaultRowHeight="15" x14ac:dyDescent="0.25"/>
  <cols>
    <col min="2" max="2" width="49.5703125" bestFit="1" customWidth="1"/>
    <col min="3" max="3" width="46.42578125" bestFit="1" customWidth="1"/>
    <col min="4" max="4" width="43.28515625" bestFit="1" customWidth="1"/>
    <col min="5" max="5" width="40.28515625" bestFit="1" customWidth="1"/>
    <col min="6" max="6" width="16" bestFit="1" customWidth="1"/>
    <col min="7" max="7" width="12" bestFit="1" customWidth="1"/>
    <col min="8" max="8" width="15.42578125" bestFit="1" customWidth="1"/>
  </cols>
  <sheetData>
    <row r="1" spans="2:5" x14ac:dyDescent="0.25">
      <c r="B1" t="s">
        <v>22</v>
      </c>
    </row>
    <row r="3" spans="2:5" x14ac:dyDescent="0.25">
      <c r="B3" s="1" t="s">
        <v>12</v>
      </c>
      <c r="C3" s="1"/>
      <c r="D3" t="s">
        <v>0</v>
      </c>
      <c r="E3" t="s">
        <v>1</v>
      </c>
    </row>
    <row r="4" spans="2:5" x14ac:dyDescent="0.25">
      <c r="B4" t="s">
        <v>13</v>
      </c>
      <c r="D4" s="2">
        <v>10000</v>
      </c>
      <c r="E4">
        <f>POWER( ((3424/4096)+((2413*32)/4096)*POWER(D4/10000,(2610/(4096*4)) ) ) / (1+((2392*32)/4096)*POWER(D4/10000, 2610/(4096*4) ) ), (2523*128)/4096 )</f>
        <v>1</v>
      </c>
    </row>
    <row r="5" spans="2:5" x14ac:dyDescent="0.25">
      <c r="B5" t="s">
        <v>14</v>
      </c>
      <c r="D5" s="2">
        <v>0</v>
      </c>
      <c r="E5">
        <f>POWER( ((3424/4096)+((2413*32)/4096)*POWER(D5/10000,(2610/(4096*4)) ) ) / (1+((2392*32)/4096)*POWER(D5/10000, 2610/(4096*4) ) ), (2523*128)/4096 )</f>
        <v>7.3095590257839643E-7</v>
      </c>
    </row>
    <row r="6" spans="2:5" x14ac:dyDescent="0.25">
      <c r="B6" t="s">
        <v>19</v>
      </c>
      <c r="D6" s="2">
        <v>1000</v>
      </c>
      <c r="E6">
        <f>POWER( ((3424/4096)+((2413*32)/4096)*POWER(D6/10000,(2610/(4096*4)) ) ) / (1+((2392*32)/4096)*POWER(D6/10000, 2610/(4096*4) ) ), (2523*128)/4096 )</f>
        <v>0.75182709624704103</v>
      </c>
    </row>
    <row r="7" spans="2:5" x14ac:dyDescent="0.25">
      <c r="B7" t="s">
        <v>15</v>
      </c>
      <c r="D7" s="2">
        <v>0</v>
      </c>
      <c r="E7">
        <f>POWER( ((3424/4096)+((2413*32)/4096)*POWER(D7/10000,(2610/(4096*4)) ) ) / (1+((2392*32)/4096)*POWER(D7/10000, 2610/(4096*4) ) ), (2523*128)/4096 )</f>
        <v>7.3095590257839643E-7</v>
      </c>
    </row>
    <row r="9" spans="2:5" x14ac:dyDescent="0.25">
      <c r="E9" t="s">
        <v>1</v>
      </c>
    </row>
    <row r="10" spans="2:5" x14ac:dyDescent="0.25">
      <c r="B10" t="s">
        <v>16</v>
      </c>
      <c r="E10">
        <f>(E6-E5)/(E4-E5)</f>
        <v>0.75182691484345954</v>
      </c>
    </row>
    <row r="11" spans="2:5" x14ac:dyDescent="0.25">
      <c r="B11" t="s">
        <v>17</v>
      </c>
      <c r="E11">
        <f>(E7-E5)/(E4-E6)</f>
        <v>0</v>
      </c>
    </row>
    <row r="13" spans="2:5" x14ac:dyDescent="0.25">
      <c r="D13" t="s">
        <v>0</v>
      </c>
      <c r="E13" t="s">
        <v>1</v>
      </c>
    </row>
    <row r="14" spans="2:5" x14ac:dyDescent="0.25">
      <c r="B14" t="s">
        <v>2</v>
      </c>
      <c r="D14">
        <f>10000*POWER((MAX((POWER(E14,(1/(128*2523/4096)))-(3424/4096)),0))/((32*2413/4096)-(32*2392/4096)*POWER(E14,(1/(128*2523/4096)))),(1/((2610/4096)*(1/4))))</f>
        <v>317.04598990405896</v>
      </c>
      <c r="E14">
        <f>1.5*E10 - 0.5</f>
        <v>0.62774037226518931</v>
      </c>
    </row>
    <row r="15" spans="2:5" x14ac:dyDescent="0.25">
      <c r="B15" t="s">
        <v>3</v>
      </c>
      <c r="D15">
        <f>10000*POWER((MAX((POWER(E15,(1/(128*2523/4096)))-(3424/4096)),0))/((32*2413/4096)-(32*2392/4096)*POWER(E15,(1/(128*2523/4096)))),(1/((2610/4096)*(1/4))))</f>
        <v>0</v>
      </c>
      <c r="E15">
        <f>E11</f>
        <v>0</v>
      </c>
    </row>
    <row r="17" spans="2:9" x14ac:dyDescent="0.25">
      <c r="B17" t="s">
        <v>26</v>
      </c>
      <c r="C17" t="s">
        <v>25</v>
      </c>
      <c r="D17" t="s">
        <v>23</v>
      </c>
      <c r="E17" t="s">
        <v>24</v>
      </c>
      <c r="F17" t="s">
        <v>28</v>
      </c>
      <c r="G17" t="s">
        <v>29</v>
      </c>
      <c r="H17" t="s">
        <v>30</v>
      </c>
      <c r="I17" t="s">
        <v>27</v>
      </c>
    </row>
    <row r="18" spans="2:9" x14ac:dyDescent="0.25">
      <c r="B18">
        <v>10000</v>
      </c>
      <c r="C18">
        <v>1000</v>
      </c>
      <c r="D18">
        <f>POWER( ((3424/4096)+((2413*32)/4096)*POWER(B18/10000,(2610/(4096*4)) ) ) / (1+((2392*32)/4096)*POWER(B18/10000, 2610/(4096*4) ) ), (2523*128)/4096 )</f>
        <v>1</v>
      </c>
      <c r="E18">
        <f>POWER( ((3424/4096)+((2413*32)/4096)*POWER(C18/10000,(2610/(4096*4)) ) ) / (1+((2392*32)/4096)*POWER(C18/10000, 2610/(4096*4) ) ), (2523*128)/4096 )</f>
        <v>0.75182709624704103</v>
      </c>
      <c r="F18">
        <f>(E18-$E$5)/(D18-$E$5)</f>
        <v>0.75182691484345954</v>
      </c>
      <c r="G18">
        <f>1.5*F18-0.5</f>
        <v>0.62774037226518931</v>
      </c>
      <c r="H18">
        <f>G18*(D18-$E$5)+$E$5</f>
        <v>0.62774064437056154</v>
      </c>
      <c r="I18">
        <f>10000*POWER((MAX((POWER(H18,(1/(128*2523/4096)))-(3424/4096)),0))/((32*2413/4096)-(32*2392/4096)*POWER(H18,(1/(128*2523/4096)))),(1/((2610/4096)*(1/4))))</f>
        <v>317.04680027151733</v>
      </c>
    </row>
    <row r="19" spans="2:9" x14ac:dyDescent="0.25">
      <c r="B19">
        <v>9000</v>
      </c>
      <c r="C19">
        <v>1000</v>
      </c>
      <c r="D19">
        <f t="shared" ref="D19:D30" si="0">POWER( ((3424/4096)+((2413*32)/4096)*POWER(B19/10000,(2610/(4096*4)) ) ) / (1+((2392*32)/4096)*POWER(B19/10000, 2610/(4096*4) ) ), (2523*128)/4096 )</f>
        <v>0.98894952634912159</v>
      </c>
      <c r="E19">
        <f t="shared" ref="E19:E30" si="1">POWER( ((3424/4096)+((2413*32)/4096)*POWER(C19/10000,(2610/(4096*4)) ) ) / (1+((2392*32)/4096)*POWER(C19/10000, 2610/(4096*4) ) ), (2523*128)/4096 )</f>
        <v>0.75182709624704103</v>
      </c>
      <c r="F19">
        <f t="shared" ref="F19:F30" si="2">(E19-$E$5)/(D19-$E$5)</f>
        <v>0.76022779823722064</v>
      </c>
      <c r="G19">
        <f t="shared" ref="G19:G43" si="3">1.5*F19-0.5</f>
        <v>0.64034169735583091</v>
      </c>
      <c r="H19">
        <f t="shared" ref="H19:H30" si="4">G19*(D19-$E$5)+$E$5</f>
        <v>0.6332658811960008</v>
      </c>
      <c r="I19">
        <f t="shared" ref="I19:I43" si="5">10000*POWER((MAX((POWER(H19,(1/(128*2523/4096)))-(3424/4096)),0))/((32*2413/4096)-(32*2392/4096)*POWER(H19,(1/(128*2523/4096)))),(1/((2610/4096)*(1/4))))</f>
        <v>333.9206408398569</v>
      </c>
    </row>
    <row r="20" spans="2:9" x14ac:dyDescent="0.25">
      <c r="B20">
        <v>8000</v>
      </c>
      <c r="C20">
        <v>1000</v>
      </c>
      <c r="D20">
        <f t="shared" si="0"/>
        <v>0.97654385232187946</v>
      </c>
      <c r="E20">
        <f t="shared" si="1"/>
        <v>0.75182709624704103</v>
      </c>
      <c r="F20">
        <f t="shared" si="2"/>
        <v>0.76988547545088715</v>
      </c>
      <c r="G20">
        <f t="shared" si="3"/>
        <v>0.65482821317633078</v>
      </c>
      <c r="H20">
        <f t="shared" si="4"/>
        <v>0.63946871820962192</v>
      </c>
      <c r="I20">
        <f t="shared" si="5"/>
        <v>353.89796341365081</v>
      </c>
    </row>
    <row r="21" spans="2:9" x14ac:dyDescent="0.25">
      <c r="B21">
        <v>7000</v>
      </c>
      <c r="C21">
        <v>1000</v>
      </c>
      <c r="D21">
        <f t="shared" si="0"/>
        <v>0.96241613632622458</v>
      </c>
      <c r="E21">
        <f t="shared" si="1"/>
        <v>0.75182709624704103</v>
      </c>
      <c r="F21">
        <f t="shared" si="2"/>
        <v>0.78118696053275216</v>
      </c>
      <c r="G21">
        <f t="shared" si="3"/>
        <v>0.67178044079912835</v>
      </c>
      <c r="H21">
        <f t="shared" si="4"/>
        <v>0.64653257620744931</v>
      </c>
      <c r="I21">
        <f t="shared" si="5"/>
        <v>378.05789929586098</v>
      </c>
    </row>
    <row r="22" spans="2:9" x14ac:dyDescent="0.25">
      <c r="B22">
        <v>6000</v>
      </c>
      <c r="C22">
        <v>1000</v>
      </c>
      <c r="D22">
        <f t="shared" si="0"/>
        <v>0.94602855780091744</v>
      </c>
      <c r="E22">
        <f t="shared" si="1"/>
        <v>0.75182709624704103</v>
      </c>
      <c r="F22">
        <f t="shared" si="2"/>
        <v>0.79471908114845347</v>
      </c>
      <c r="G22">
        <f t="shared" si="3"/>
        <v>0.6920786217226802</v>
      </c>
      <c r="H22">
        <f t="shared" si="4"/>
        <v>0.65472636547010277</v>
      </c>
      <c r="I22">
        <f t="shared" si="5"/>
        <v>408.08826145592218</v>
      </c>
    </row>
    <row r="23" spans="2:9" x14ac:dyDescent="0.25">
      <c r="B23">
        <v>5000</v>
      </c>
      <c r="C23">
        <v>1000</v>
      </c>
      <c r="D23">
        <f t="shared" si="0"/>
        <v>0.9265467040826304</v>
      </c>
      <c r="E23">
        <f t="shared" si="1"/>
        <v>0.75182709624704103</v>
      </c>
      <c r="F23">
        <f t="shared" si="2"/>
        <v>0.81142910022480641</v>
      </c>
      <c r="G23">
        <f t="shared" si="3"/>
        <v>0.7171436503372095</v>
      </c>
      <c r="H23">
        <f t="shared" si="4"/>
        <v>0.66446729232924617</v>
      </c>
      <c r="I23">
        <f t="shared" si="5"/>
        <v>446.8112564364763</v>
      </c>
    </row>
    <row r="24" spans="2:9" x14ac:dyDescent="0.25">
      <c r="B24">
        <v>4000</v>
      </c>
      <c r="C24">
        <v>1000</v>
      </c>
      <c r="D24">
        <f t="shared" si="0"/>
        <v>0.9025723933109373</v>
      </c>
      <c r="E24">
        <f t="shared" si="1"/>
        <v>0.75182709624704103</v>
      </c>
      <c r="F24">
        <f t="shared" si="2"/>
        <v>0.83298246183514757</v>
      </c>
      <c r="G24">
        <f t="shared" si="3"/>
        <v>0.74947369275272147</v>
      </c>
      <c r="H24">
        <f t="shared" si="4"/>
        <v>0.67645444771509289</v>
      </c>
      <c r="I24">
        <f t="shared" si="5"/>
        <v>499.39618574027548</v>
      </c>
    </row>
    <row r="25" spans="2:9" x14ac:dyDescent="0.25">
      <c r="B25">
        <v>3500</v>
      </c>
      <c r="C25">
        <v>1000</v>
      </c>
      <c r="D25">
        <f t="shared" si="0"/>
        <v>0.88816580003508905</v>
      </c>
      <c r="E25">
        <f t="shared" ref="E25:E27" si="6">POWER( ((3424/4096)+((2413*32)/4096)*POWER(C25/10000,(2610/(4096*4)) ) ) / (1+((2392*32)/4096)*POWER(C25/10000, 2610/(4096*4) ) ), (2523*128)/4096 )</f>
        <v>0.75182709624704103</v>
      </c>
      <c r="F25">
        <f t="shared" ref="F25:F27" si="7">(E25-$E$5)/(D25-$E$5)</f>
        <v>0.84649395868563204</v>
      </c>
      <c r="G25">
        <f t="shared" si="3"/>
        <v>0.76974093802844812</v>
      </c>
      <c r="H25">
        <f t="shared" ref="H25:H27" si="8">G25*(D25-$E$5)+$E$5</f>
        <v>0.68365774435301696</v>
      </c>
      <c r="I25">
        <f t="shared" si="5"/>
        <v>533.85182567241998</v>
      </c>
    </row>
    <row r="26" spans="2:9" x14ac:dyDescent="0.25">
      <c r="B26">
        <v>3000</v>
      </c>
      <c r="C26">
        <v>1000</v>
      </c>
      <c r="D26">
        <f t="shared" si="0"/>
        <v>0.87148644444993539</v>
      </c>
      <c r="E26">
        <f t="shared" si="6"/>
        <v>0.75182709624704103</v>
      </c>
      <c r="F26">
        <f t="shared" si="7"/>
        <v>0.86269499734752253</v>
      </c>
      <c r="G26">
        <f t="shared" si="3"/>
        <v>0.79404249602128374</v>
      </c>
      <c r="H26">
        <f t="shared" si="8"/>
        <v>0.69199742214559379</v>
      </c>
      <c r="I26">
        <f t="shared" si="5"/>
        <v>576.65366368564423</v>
      </c>
    </row>
    <row r="27" spans="2:9" x14ac:dyDescent="0.25">
      <c r="B27">
        <v>2500</v>
      </c>
      <c r="C27">
        <v>1000</v>
      </c>
      <c r="D27">
        <f t="shared" si="0"/>
        <v>0.85170260457715663</v>
      </c>
      <c r="E27">
        <f t="shared" si="6"/>
        <v>0.75182709624704103</v>
      </c>
      <c r="F27">
        <f t="shared" si="7"/>
        <v>0.88273419206480508</v>
      </c>
      <c r="G27">
        <f t="shared" si="3"/>
        <v>0.82410128809720762</v>
      </c>
      <c r="H27">
        <f t="shared" si="8"/>
        <v>0.70188934208198317</v>
      </c>
      <c r="I27">
        <f t="shared" si="5"/>
        <v>631.79696074211779</v>
      </c>
    </row>
    <row r="28" spans="2:9" x14ac:dyDescent="0.25">
      <c r="B28">
        <v>2000</v>
      </c>
      <c r="C28">
        <v>1000</v>
      </c>
      <c r="D28">
        <f t="shared" si="0"/>
        <v>0.82742464485881928</v>
      </c>
      <c r="E28">
        <f t="shared" si="1"/>
        <v>0.75182709624704103</v>
      </c>
      <c r="F28">
        <f t="shared" si="2"/>
        <v>0.90863504505787307</v>
      </c>
      <c r="G28">
        <f t="shared" si="3"/>
        <v>0.86295256758680949</v>
      </c>
      <c r="H28">
        <f t="shared" si="4"/>
        <v>0.71402832194115173</v>
      </c>
      <c r="I28">
        <f t="shared" si="5"/>
        <v>706.58352517557864</v>
      </c>
    </row>
    <row r="29" spans="2:9" x14ac:dyDescent="0.25">
      <c r="B29">
        <v>1500</v>
      </c>
      <c r="C29">
        <v>1000</v>
      </c>
      <c r="D29">
        <f t="shared" si="0"/>
        <v>0.79605890720785655</v>
      </c>
      <c r="E29">
        <f t="shared" si="1"/>
        <v>0.75182709624704103</v>
      </c>
      <c r="F29">
        <f t="shared" si="2"/>
        <v>0.94443645919313302</v>
      </c>
      <c r="G29">
        <f t="shared" si="3"/>
        <v>0.91665468878969958</v>
      </c>
      <c r="H29">
        <f t="shared" si="4"/>
        <v>0.72971119076663327</v>
      </c>
      <c r="I29">
        <f t="shared" si="5"/>
        <v>816.23673516073825</v>
      </c>
    </row>
    <row r="30" spans="2:9" x14ac:dyDescent="0.25">
      <c r="B30">
        <v>1000</v>
      </c>
      <c r="C30">
        <v>1000</v>
      </c>
      <c r="D30">
        <f t="shared" si="0"/>
        <v>0.75182709624704103</v>
      </c>
      <c r="E30">
        <f t="shared" si="1"/>
        <v>0.75182709624704103</v>
      </c>
      <c r="F30">
        <f t="shared" si="2"/>
        <v>1</v>
      </c>
      <c r="G30">
        <f t="shared" si="3"/>
        <v>1</v>
      </c>
      <c r="H30">
        <f t="shared" si="4"/>
        <v>0.75182709624704103</v>
      </c>
      <c r="I30">
        <f t="shared" si="5"/>
        <v>1000.0000000000201</v>
      </c>
    </row>
    <row r="31" spans="2:9" x14ac:dyDescent="0.25">
      <c r="B31">
        <v>10000</v>
      </c>
      <c r="C31">
        <v>500</v>
      </c>
      <c r="D31">
        <f>POWER( ((3424/4096)+((2413*32)/4096)*POWER(B31/10000,(2610/(4096*4)) ) ) / (1+((2392*32)/4096)*POWER(B31/10000, 2610/(4096*4) ) ), (2523*128)/4096 )</f>
        <v>1</v>
      </c>
      <c r="E31">
        <f>POWER( ((3424/4096)+((2413*32)/4096)*POWER(C31/10000,(2610/(4096*4)) ) ) / (1+((2392*32)/4096)*POWER(C31/10000, 2610/(4096*4) ) ), (2523*128)/4096 )</f>
        <v>0.67658481078338761</v>
      </c>
      <c r="F31">
        <f>(E31-$E$5)/(D31-$E$5)</f>
        <v>0.6765845743809733</v>
      </c>
      <c r="G31">
        <f>1.5*F31-0.5</f>
        <v>0.51487686157146006</v>
      </c>
      <c r="H31">
        <f>G31*(D31-$E$5)+$E$5</f>
        <v>0.51487721617508153</v>
      </c>
      <c r="I31">
        <f>10000*POWER((MAX((POWER(H31,(1/(128*2523/4096)))-(3424/4096)),0))/((32*2413/4096)-(32*2392/4096)*POWER(H31,(1/(128*2523/4096)))),(1/((2610/4096)*(1/4))))</f>
        <v>106.99249973857086</v>
      </c>
    </row>
    <row r="32" spans="2:9" x14ac:dyDescent="0.25">
      <c r="B32">
        <v>9000</v>
      </c>
      <c r="C32">
        <v>500</v>
      </c>
      <c r="D32">
        <f t="shared" ref="D32:D41" si="9">POWER( ((3424/4096)+((2413*32)/4096)*POWER(B32/10000,(2610/(4096*4)) ) ) / (1+((2392*32)/4096)*POWER(B32/10000, 2610/(4096*4) ) ), (2523*128)/4096 )</f>
        <v>0.98894952634912159</v>
      </c>
      <c r="E32">
        <f t="shared" ref="E32:E41" si="10">POWER( ((3424/4096)+((2413*32)/4096)*POWER(C32/10000,(2610/(4096*4)) ) ) / (1+((2392*32)/4096)*POWER(C32/10000, 2610/(4096*4) ) ), (2523*128)/4096 )</f>
        <v>0.67658481078338761</v>
      </c>
      <c r="F32">
        <f t="shared" ref="F32:F41" si="11">(E32-$E$5)/(D32-$E$5)</f>
        <v>0.68414470292010043</v>
      </c>
      <c r="G32">
        <f t="shared" si="3"/>
        <v>0.52621705438015054</v>
      </c>
      <c r="H32">
        <f t="shared" ref="H32:H41" si="12">G32*(D32-$E$5)+$E$5</f>
        <v>0.52040245300052046</v>
      </c>
      <c r="I32">
        <f t="shared" si="5"/>
        <v>113.00883720352103</v>
      </c>
    </row>
    <row r="33" spans="2:9" x14ac:dyDescent="0.25">
      <c r="B33">
        <v>8000</v>
      </c>
      <c r="C33">
        <v>500</v>
      </c>
      <c r="D33">
        <f t="shared" si="9"/>
        <v>0.97654385232187946</v>
      </c>
      <c r="E33">
        <f t="shared" si="10"/>
        <v>0.67658481078338761</v>
      </c>
      <c r="F33">
        <f t="shared" si="11"/>
        <v>0.69283584618474126</v>
      </c>
      <c r="G33">
        <f t="shared" si="3"/>
        <v>0.53925376927711177</v>
      </c>
      <c r="H33">
        <f t="shared" si="12"/>
        <v>0.52660529001414169</v>
      </c>
      <c r="I33">
        <f t="shared" si="5"/>
        <v>120.1396943855346</v>
      </c>
    </row>
    <row r="34" spans="2:9" x14ac:dyDescent="0.25">
      <c r="B34">
        <v>7000</v>
      </c>
      <c r="C34">
        <v>500</v>
      </c>
      <c r="D34">
        <f t="shared" si="9"/>
        <v>0.96241613632622458</v>
      </c>
      <c r="E34">
        <f t="shared" si="10"/>
        <v>0.67658481078338761</v>
      </c>
      <c r="F34">
        <f t="shared" si="11"/>
        <v>0.70300628611316374</v>
      </c>
      <c r="G34">
        <f t="shared" si="3"/>
        <v>0.55450942916974566</v>
      </c>
      <c r="H34">
        <f t="shared" si="12"/>
        <v>0.53366914801196919</v>
      </c>
      <c r="I34">
        <f t="shared" si="5"/>
        <v>128.77359895724885</v>
      </c>
    </row>
    <row r="35" spans="2:9" x14ac:dyDescent="0.25">
      <c r="B35">
        <v>6000</v>
      </c>
      <c r="C35">
        <v>500</v>
      </c>
      <c r="D35">
        <f t="shared" si="9"/>
        <v>0.94602855780091744</v>
      </c>
      <c r="E35">
        <f t="shared" si="10"/>
        <v>0.67658481078338761</v>
      </c>
      <c r="F35">
        <f t="shared" si="11"/>
        <v>0.71518412104629137</v>
      </c>
      <c r="G35">
        <f t="shared" si="3"/>
        <v>0.57277618156943699</v>
      </c>
      <c r="H35">
        <f t="shared" si="12"/>
        <v>0.54186293727462276</v>
      </c>
      <c r="I35">
        <f t="shared" si="5"/>
        <v>139.51843559458283</v>
      </c>
    </row>
    <row r="36" spans="2:9" x14ac:dyDescent="0.25">
      <c r="B36">
        <v>5000</v>
      </c>
      <c r="C36">
        <v>500</v>
      </c>
      <c r="D36">
        <f t="shared" si="9"/>
        <v>0.9265467040826304</v>
      </c>
      <c r="E36">
        <f t="shared" si="10"/>
        <v>0.67658481078338761</v>
      </c>
      <c r="F36">
        <f t="shared" si="11"/>
        <v>0.73022181246363871</v>
      </c>
      <c r="G36">
        <f t="shared" si="3"/>
        <v>0.59533271869545801</v>
      </c>
      <c r="H36">
        <f t="shared" si="12"/>
        <v>0.55160386413376628</v>
      </c>
      <c r="I36">
        <f t="shared" si="5"/>
        <v>153.39092855427637</v>
      </c>
    </row>
    <row r="37" spans="2:9" x14ac:dyDescent="0.25">
      <c r="B37">
        <v>4000</v>
      </c>
      <c r="C37">
        <v>500</v>
      </c>
      <c r="D37">
        <f t="shared" si="9"/>
        <v>0.9025723933109373</v>
      </c>
      <c r="E37">
        <f t="shared" si="10"/>
        <v>0.67658481078338761</v>
      </c>
      <c r="F37">
        <f t="shared" si="11"/>
        <v>0.74961812789702298</v>
      </c>
      <c r="G37">
        <f t="shared" si="3"/>
        <v>0.62442719184553441</v>
      </c>
      <c r="H37">
        <f t="shared" si="12"/>
        <v>0.56359101951961277</v>
      </c>
      <c r="I37">
        <f t="shared" si="5"/>
        <v>172.25363577087251</v>
      </c>
    </row>
    <row r="38" spans="2:9" x14ac:dyDescent="0.25">
      <c r="B38">
        <v>3500</v>
      </c>
      <c r="C38">
        <v>500</v>
      </c>
      <c r="D38">
        <f t="shared" si="9"/>
        <v>0.88816580003508905</v>
      </c>
      <c r="E38">
        <f t="shared" si="10"/>
        <v>0.67658481078338761</v>
      </c>
      <c r="F38">
        <f t="shared" si="11"/>
        <v>0.76177740307771835</v>
      </c>
      <c r="G38">
        <f t="shared" si="3"/>
        <v>0.64266610461657758</v>
      </c>
      <c r="H38">
        <f t="shared" si="12"/>
        <v>0.57079431615753684</v>
      </c>
      <c r="I38">
        <f t="shared" si="5"/>
        <v>184.62459581329148</v>
      </c>
    </row>
    <row r="39" spans="2:9" x14ac:dyDescent="0.25">
      <c r="B39">
        <v>3000</v>
      </c>
      <c r="C39">
        <v>500</v>
      </c>
      <c r="D39">
        <f t="shared" si="9"/>
        <v>0.87148644444993539</v>
      </c>
      <c r="E39">
        <f t="shared" si="10"/>
        <v>0.67658481078338761</v>
      </c>
      <c r="F39">
        <f t="shared" si="11"/>
        <v>0.77635705250389941</v>
      </c>
      <c r="G39">
        <f t="shared" si="3"/>
        <v>0.66453557875584912</v>
      </c>
      <c r="H39">
        <f t="shared" si="12"/>
        <v>0.57913399395011378</v>
      </c>
      <c r="I39">
        <f t="shared" si="5"/>
        <v>200.00143364994224</v>
      </c>
    </row>
    <row r="40" spans="2:9" x14ac:dyDescent="0.25">
      <c r="B40">
        <v>2500</v>
      </c>
      <c r="C40">
        <v>500</v>
      </c>
      <c r="D40">
        <f t="shared" si="9"/>
        <v>0.85170260457715663</v>
      </c>
      <c r="E40">
        <f t="shared" si="10"/>
        <v>0.67658481078338761</v>
      </c>
      <c r="F40">
        <f t="shared" si="11"/>
        <v>0.79439073786558012</v>
      </c>
      <c r="G40">
        <f t="shared" si="3"/>
        <v>0.69158610679837018</v>
      </c>
      <c r="H40">
        <f t="shared" si="12"/>
        <v>0.58902591388650316</v>
      </c>
      <c r="I40">
        <f t="shared" si="5"/>
        <v>219.82283353657303</v>
      </c>
    </row>
    <row r="41" spans="2:9" x14ac:dyDescent="0.25">
      <c r="B41">
        <v>2000</v>
      </c>
      <c r="C41">
        <v>500</v>
      </c>
      <c r="D41">
        <f t="shared" si="9"/>
        <v>0.82742464485881928</v>
      </c>
      <c r="E41">
        <f t="shared" si="10"/>
        <v>0.67658481078338761</v>
      </c>
      <c r="F41">
        <f t="shared" si="11"/>
        <v>0.81769945061905713</v>
      </c>
      <c r="G41">
        <f t="shared" si="3"/>
        <v>0.72654917592858581</v>
      </c>
      <c r="H41">
        <f t="shared" si="12"/>
        <v>0.60116489374567184</v>
      </c>
      <c r="I41">
        <f t="shared" si="5"/>
        <v>246.71666988375844</v>
      </c>
    </row>
    <row r="42" spans="2:9" x14ac:dyDescent="0.25">
      <c r="B42">
        <v>1500</v>
      </c>
      <c r="C42">
        <v>500</v>
      </c>
      <c r="D42">
        <f t="shared" ref="D42:D43" si="13">POWER( ((3424/4096)+((2413*32)/4096)*POWER(B42/10000,(2610/(4096*4)) ) ) / (1+((2392*32)/4096)*POWER(B42/10000, 2610/(4096*4) ) ), (2523*128)/4096 )</f>
        <v>0.79605890720785655</v>
      </c>
      <c r="E42">
        <f t="shared" ref="E42:E43" si="14">POWER( ((3424/4096)+((2413*32)/4096)*POWER(C42/10000,(2610/(4096*4)) ) ) / (1+((2392*32)/4096)*POWER(C42/10000, 2610/(4096*4) ) ), (2523*128)/4096 )</f>
        <v>0.67658481078338761</v>
      </c>
      <c r="F42">
        <f t="shared" ref="F42:F43" si="15">(E42-$E$5)/(D42-$E$5)</f>
        <v>0.84991788290275017</v>
      </c>
      <c r="G42">
        <f t="shared" si="3"/>
        <v>0.7748768243541253</v>
      </c>
      <c r="H42">
        <f t="shared" ref="H42:H43" si="16">G42*(D42-$E$5)+$E$5</f>
        <v>0.61684776257115326</v>
      </c>
      <c r="I42">
        <f t="shared" si="5"/>
        <v>286.15655355810043</v>
      </c>
    </row>
    <row r="43" spans="2:9" x14ac:dyDescent="0.25">
      <c r="B43">
        <v>1000</v>
      </c>
      <c r="C43">
        <v>500</v>
      </c>
      <c r="D43">
        <f t="shared" si="13"/>
        <v>0.75182709624704103</v>
      </c>
      <c r="E43">
        <f t="shared" si="14"/>
        <v>0.67658481078338761</v>
      </c>
      <c r="F43">
        <f t="shared" si="15"/>
        <v>0.89992066128923731</v>
      </c>
      <c r="G43">
        <f t="shared" si="3"/>
        <v>0.84988099193385591</v>
      </c>
      <c r="H43">
        <f t="shared" si="16"/>
        <v>0.6389636680515608</v>
      </c>
      <c r="I43">
        <f t="shared" si="5"/>
        <v>352.22905994304449</v>
      </c>
    </row>
    <row r="49" spans="2:4" x14ac:dyDescent="0.25">
      <c r="B49" t="s">
        <v>31</v>
      </c>
    </row>
    <row r="50" spans="2:4" x14ac:dyDescent="0.25">
      <c r="B50" s="5" t="s">
        <v>26</v>
      </c>
      <c r="C50" s="5" t="s">
        <v>25</v>
      </c>
      <c r="D50" s="5" t="s">
        <v>27</v>
      </c>
    </row>
    <row r="51" spans="2:4" x14ac:dyDescent="0.25">
      <c r="B51" s="4">
        <f>B18</f>
        <v>10000</v>
      </c>
      <c r="C51" s="4">
        <f>C18</f>
        <v>1000</v>
      </c>
      <c r="D51" s="4">
        <f>I18</f>
        <v>317.04680027151733</v>
      </c>
    </row>
    <row r="52" spans="2:4" x14ac:dyDescent="0.25">
      <c r="B52" s="4">
        <f t="shared" ref="B52:C52" si="17">B19</f>
        <v>9000</v>
      </c>
      <c r="C52" s="4">
        <f t="shared" si="17"/>
        <v>1000</v>
      </c>
      <c r="D52" s="4">
        <f t="shared" ref="D52:D63" si="18">I19</f>
        <v>333.9206408398569</v>
      </c>
    </row>
    <row r="53" spans="2:4" x14ac:dyDescent="0.25">
      <c r="B53" s="4">
        <f t="shared" ref="B53:C53" si="19">B20</f>
        <v>8000</v>
      </c>
      <c r="C53" s="4">
        <f t="shared" si="19"/>
        <v>1000</v>
      </c>
      <c r="D53" s="4">
        <f t="shared" si="18"/>
        <v>353.89796341365081</v>
      </c>
    </row>
    <row r="54" spans="2:4" x14ac:dyDescent="0.25">
      <c r="B54" s="4">
        <f t="shared" ref="B54:C54" si="20">B21</f>
        <v>7000</v>
      </c>
      <c r="C54" s="4">
        <f t="shared" si="20"/>
        <v>1000</v>
      </c>
      <c r="D54" s="4">
        <f t="shared" si="18"/>
        <v>378.05789929586098</v>
      </c>
    </row>
    <row r="55" spans="2:4" x14ac:dyDescent="0.25">
      <c r="B55" s="4">
        <f t="shared" ref="B55:C55" si="21">B22</f>
        <v>6000</v>
      </c>
      <c r="C55" s="4">
        <f t="shared" si="21"/>
        <v>1000</v>
      </c>
      <c r="D55" s="4">
        <f t="shared" si="18"/>
        <v>408.08826145592218</v>
      </c>
    </row>
    <row r="56" spans="2:4" x14ac:dyDescent="0.25">
      <c r="B56" s="4">
        <f t="shared" ref="B56:C56" si="22">B23</f>
        <v>5000</v>
      </c>
      <c r="C56" s="4">
        <f t="shared" si="22"/>
        <v>1000</v>
      </c>
      <c r="D56" s="4">
        <f t="shared" si="18"/>
        <v>446.8112564364763</v>
      </c>
    </row>
    <row r="57" spans="2:4" x14ac:dyDescent="0.25">
      <c r="B57" s="4">
        <f t="shared" ref="B57:C57" si="23">B24</f>
        <v>4000</v>
      </c>
      <c r="C57" s="4">
        <f t="shared" si="23"/>
        <v>1000</v>
      </c>
      <c r="D57" s="4">
        <f t="shared" si="18"/>
        <v>499.39618574027548</v>
      </c>
    </row>
    <row r="58" spans="2:4" x14ac:dyDescent="0.25">
      <c r="B58" s="4">
        <f t="shared" ref="B58:C58" si="24">B25</f>
        <v>3500</v>
      </c>
      <c r="C58" s="4">
        <f t="shared" si="24"/>
        <v>1000</v>
      </c>
      <c r="D58" s="4">
        <f t="shared" si="18"/>
        <v>533.85182567241998</v>
      </c>
    </row>
    <row r="59" spans="2:4" x14ac:dyDescent="0.25">
      <c r="B59" s="4">
        <f t="shared" ref="B59:C59" si="25">B26</f>
        <v>3000</v>
      </c>
      <c r="C59" s="4">
        <f t="shared" si="25"/>
        <v>1000</v>
      </c>
      <c r="D59" s="4">
        <f t="shared" si="18"/>
        <v>576.65366368564423</v>
      </c>
    </row>
    <row r="60" spans="2:4" x14ac:dyDescent="0.25">
      <c r="B60" s="4">
        <f t="shared" ref="B60:C60" si="26">B27</f>
        <v>2500</v>
      </c>
      <c r="C60" s="4">
        <f t="shared" si="26"/>
        <v>1000</v>
      </c>
      <c r="D60" s="4">
        <f t="shared" si="18"/>
        <v>631.79696074211779</v>
      </c>
    </row>
    <row r="61" spans="2:4" x14ac:dyDescent="0.25">
      <c r="B61" s="4">
        <f t="shared" ref="B61:C61" si="27">B28</f>
        <v>2000</v>
      </c>
      <c r="C61" s="4">
        <f t="shared" si="27"/>
        <v>1000</v>
      </c>
      <c r="D61" s="4">
        <f t="shared" si="18"/>
        <v>706.58352517557864</v>
      </c>
    </row>
    <row r="62" spans="2:4" x14ac:dyDescent="0.25">
      <c r="B62" s="4">
        <f t="shared" ref="B62:C62" si="28">B29</f>
        <v>1500</v>
      </c>
      <c r="C62" s="4">
        <f t="shared" si="28"/>
        <v>1000</v>
      </c>
      <c r="D62" s="4">
        <f t="shared" si="18"/>
        <v>816.23673516073825</v>
      </c>
    </row>
    <row r="63" spans="2:4" x14ac:dyDescent="0.25">
      <c r="B63" s="4">
        <f t="shared" ref="B63:C63" si="29">B30</f>
        <v>1000</v>
      </c>
      <c r="C63" s="4">
        <f t="shared" si="29"/>
        <v>1000</v>
      </c>
      <c r="D63" s="4">
        <f t="shared" si="18"/>
        <v>1000.0000000000201</v>
      </c>
    </row>
    <row r="64" spans="2:4" x14ac:dyDescent="0.25">
      <c r="B64" s="4">
        <f t="shared" ref="B64:C64" si="30">B31</f>
        <v>10000</v>
      </c>
      <c r="C64" s="4">
        <f t="shared" si="30"/>
        <v>500</v>
      </c>
      <c r="D64" s="4">
        <f t="shared" ref="D64:D76" si="31">I31</f>
        <v>106.99249973857086</v>
      </c>
    </row>
    <row r="65" spans="2:4" x14ac:dyDescent="0.25">
      <c r="B65" s="4">
        <f t="shared" ref="B65:C65" si="32">B32</f>
        <v>9000</v>
      </c>
      <c r="C65" s="4">
        <f t="shared" si="32"/>
        <v>500</v>
      </c>
      <c r="D65" s="4">
        <f t="shared" si="31"/>
        <v>113.00883720352103</v>
      </c>
    </row>
    <row r="66" spans="2:4" x14ac:dyDescent="0.25">
      <c r="B66" s="4">
        <f t="shared" ref="B66:C66" si="33">B33</f>
        <v>8000</v>
      </c>
      <c r="C66" s="4">
        <f t="shared" si="33"/>
        <v>500</v>
      </c>
      <c r="D66" s="4">
        <f t="shared" si="31"/>
        <v>120.1396943855346</v>
      </c>
    </row>
    <row r="67" spans="2:4" x14ac:dyDescent="0.25">
      <c r="B67" s="4">
        <f t="shared" ref="B67:C67" si="34">B34</f>
        <v>7000</v>
      </c>
      <c r="C67" s="4">
        <f t="shared" si="34"/>
        <v>500</v>
      </c>
      <c r="D67" s="4">
        <f t="shared" si="31"/>
        <v>128.77359895724885</v>
      </c>
    </row>
    <row r="68" spans="2:4" x14ac:dyDescent="0.25">
      <c r="B68" s="4">
        <f t="shared" ref="B68:C68" si="35">B35</f>
        <v>6000</v>
      </c>
      <c r="C68" s="4">
        <f t="shared" si="35"/>
        <v>500</v>
      </c>
      <c r="D68" s="4">
        <f t="shared" si="31"/>
        <v>139.51843559458283</v>
      </c>
    </row>
    <row r="69" spans="2:4" x14ac:dyDescent="0.25">
      <c r="B69" s="4">
        <f t="shared" ref="B69:C69" si="36">B36</f>
        <v>5000</v>
      </c>
      <c r="C69" s="4">
        <f t="shared" si="36"/>
        <v>500</v>
      </c>
      <c r="D69" s="4">
        <f t="shared" si="31"/>
        <v>153.39092855427637</v>
      </c>
    </row>
    <row r="70" spans="2:4" x14ac:dyDescent="0.25">
      <c r="B70" s="4">
        <f t="shared" ref="B70:C70" si="37">B37</f>
        <v>4000</v>
      </c>
      <c r="C70" s="4">
        <f t="shared" si="37"/>
        <v>500</v>
      </c>
      <c r="D70" s="4">
        <f t="shared" si="31"/>
        <v>172.25363577087251</v>
      </c>
    </row>
    <row r="71" spans="2:4" x14ac:dyDescent="0.25">
      <c r="B71" s="4">
        <f t="shared" ref="B71:C71" si="38">B38</f>
        <v>3500</v>
      </c>
      <c r="C71" s="4">
        <f t="shared" si="38"/>
        <v>500</v>
      </c>
      <c r="D71" s="4">
        <f t="shared" si="31"/>
        <v>184.62459581329148</v>
      </c>
    </row>
    <row r="72" spans="2:4" x14ac:dyDescent="0.25">
      <c r="B72" s="4">
        <f t="shared" ref="B72:C72" si="39">B39</f>
        <v>3000</v>
      </c>
      <c r="C72" s="4">
        <f t="shared" si="39"/>
        <v>500</v>
      </c>
      <c r="D72" s="4">
        <f t="shared" si="31"/>
        <v>200.00143364994224</v>
      </c>
    </row>
    <row r="73" spans="2:4" x14ac:dyDescent="0.25">
      <c r="B73" s="4">
        <f t="shared" ref="B73:C73" si="40">B40</f>
        <v>2500</v>
      </c>
      <c r="C73" s="4">
        <f t="shared" si="40"/>
        <v>500</v>
      </c>
      <c r="D73" s="4">
        <f t="shared" si="31"/>
        <v>219.82283353657303</v>
      </c>
    </row>
    <row r="74" spans="2:4" x14ac:dyDescent="0.25">
      <c r="B74" s="4">
        <f t="shared" ref="B74:C74" si="41">B41</f>
        <v>2000</v>
      </c>
      <c r="C74" s="4">
        <f t="shared" si="41"/>
        <v>500</v>
      </c>
      <c r="D74" s="4">
        <f t="shared" si="31"/>
        <v>246.71666988375844</v>
      </c>
    </row>
    <row r="75" spans="2:4" x14ac:dyDescent="0.25">
      <c r="B75" s="4">
        <f t="shared" ref="B75:C75" si="42">B42</f>
        <v>1500</v>
      </c>
      <c r="C75" s="4">
        <f t="shared" si="42"/>
        <v>500</v>
      </c>
      <c r="D75" s="4">
        <f t="shared" si="31"/>
        <v>286.15655355810043</v>
      </c>
    </row>
    <row r="76" spans="2:4" x14ac:dyDescent="0.25">
      <c r="B76" s="4">
        <f t="shared" ref="B76:C76" si="43">B43</f>
        <v>1000</v>
      </c>
      <c r="C76" s="4">
        <f t="shared" si="43"/>
        <v>500</v>
      </c>
      <c r="D76" s="4">
        <f t="shared" si="31"/>
        <v>352.22905994304449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EETF</vt:lpstr>
      <vt:lpstr>KneeStart</vt:lpstr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2021-05-13T20:31:20Z</dcterms:modified>
</cp:coreProperties>
</file>